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NF MUH\"/>
    </mc:Choice>
  </mc:AlternateContent>
  <xr:revisionPtr revIDLastSave="0" documentId="8_{E6E5F8EB-66DD-2D48-922E-3791854F52C8}" xr6:coauthVersionLast="47" xr6:coauthVersionMax="47" xr10:uidLastSave="{00000000-0000-0000-0000-000000000000}"/>
  <bookViews>
    <workbookView xWindow="0" yWindow="0" windowWidth="23040" windowHeight="9084" tabRatio="748" activeTab="5" xr2:uid="{00000000-000D-0000-FFFF-FFFF00000000}"/>
  </bookViews>
  <sheets>
    <sheet name="DETAY-M" sheetId="5" r:id="rId1"/>
    <sheet name="ANA-M" sheetId="7" r:id="rId2"/>
    <sheet name="Endeks" sheetId="52" r:id="rId3"/>
    <sheet name="OTKF" sheetId="61" r:id="rId4"/>
    <sheet name="STANDART" sheetId="60" r:id="rId5"/>
    <sheet name="258+-ROFM-FY (AYNI YIL)" sheetId="62" r:id="rId6"/>
    <sheet name="25++-ROFM-FY (FARKLI YIL)" sheetId="65" r:id="rId7"/>
    <sheet name="STOK-BASİT" sheetId="64" r:id="rId8"/>
  </sheets>
  <definedNames>
    <definedName name="_xlnm._FilterDatabase" localSheetId="6" hidden="1">'25++-ROFM-FY (FARKLI YIL)'!$A$1:$AI$44</definedName>
    <definedName name="_xlnm._FilterDatabase" localSheetId="5" hidden="1">'258+-ROFM-FY (AYNI YIL)'!$A$1:$AI$40</definedName>
    <definedName name="_xlnm._FilterDatabase" localSheetId="1" hidden="1">'ANA-M'!$A$1:$G$251</definedName>
    <definedName name="_xlnm._FilterDatabase" localSheetId="0" hidden="1">'DETAY-M'!$A$3:$F$2119</definedName>
    <definedName name="_xlnm._FilterDatabase" localSheetId="4" hidden="1">STANDART!$A$1:$X$14</definedName>
    <definedName name="_xlnm._FilterDatabase" localSheetId="7" hidden="1">'STOK-BASİT'!$A$1:$R$51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62" l="1"/>
  <c r="P2" i="62"/>
  <c r="Q2" i="62"/>
  <c r="R2" i="62"/>
  <c r="L2" i="62"/>
  <c r="N2" i="62"/>
  <c r="O2" i="62"/>
  <c r="AC2" i="62"/>
  <c r="AD2" i="62"/>
  <c r="K3" i="62"/>
  <c r="P3" i="62"/>
  <c r="Q3" i="62"/>
  <c r="R3" i="62"/>
  <c r="L3" i="62"/>
  <c r="N3" i="62"/>
  <c r="O3" i="62"/>
  <c r="AC3" i="62"/>
  <c r="AD3" i="62"/>
  <c r="K4" i="62"/>
  <c r="P4" i="62"/>
  <c r="Q4" i="62"/>
  <c r="R4" i="62"/>
  <c r="L4" i="62"/>
  <c r="N4" i="62"/>
  <c r="O4" i="62"/>
  <c r="AC4" i="62"/>
  <c r="AD4" i="62"/>
  <c r="K5" i="62"/>
  <c r="P5" i="62"/>
  <c r="Q5" i="62"/>
  <c r="R5" i="62"/>
  <c r="L5" i="62"/>
  <c r="N5" i="62"/>
  <c r="O5" i="62"/>
  <c r="AC5" i="62"/>
  <c r="AD5" i="62"/>
  <c r="K6" i="62"/>
  <c r="P6" i="62"/>
  <c r="Q6" i="62"/>
  <c r="R6" i="62"/>
  <c r="L6" i="62"/>
  <c r="N6" i="62"/>
  <c r="O6" i="62"/>
  <c r="AC6" i="62"/>
  <c r="AD6" i="62"/>
  <c r="K7" i="62"/>
  <c r="P7" i="62"/>
  <c r="Q7" i="62"/>
  <c r="R7" i="62"/>
  <c r="L7" i="62"/>
  <c r="N7" i="62"/>
  <c r="O7" i="62"/>
  <c r="AC7" i="62"/>
  <c r="AD7" i="62"/>
  <c r="K8" i="62"/>
  <c r="P8" i="62"/>
  <c r="Q8" i="62"/>
  <c r="R8" i="62"/>
  <c r="L8" i="62"/>
  <c r="N8" i="62"/>
  <c r="O8" i="62"/>
  <c r="AC8" i="62"/>
  <c r="AD8" i="62"/>
  <c r="K9" i="62"/>
  <c r="P9" i="62"/>
  <c r="Q9" i="62"/>
  <c r="R9" i="62"/>
  <c r="L9" i="62"/>
  <c r="N9" i="62"/>
  <c r="O9" i="62"/>
  <c r="AC9" i="62"/>
  <c r="AD9" i="62"/>
  <c r="K10" i="62"/>
  <c r="P10" i="62"/>
  <c r="Q10" i="62"/>
  <c r="R10" i="62"/>
  <c r="L10" i="62"/>
  <c r="N10" i="62"/>
  <c r="O10" i="62"/>
  <c r="AC10" i="62"/>
  <c r="AD10" i="62"/>
  <c r="K11" i="62"/>
  <c r="P11" i="62"/>
  <c r="Q11" i="62"/>
  <c r="R11" i="62"/>
  <c r="L11" i="62"/>
  <c r="N11" i="62"/>
  <c r="O11" i="62"/>
  <c r="AC11" i="62"/>
  <c r="AD11" i="62"/>
  <c r="K12" i="62"/>
  <c r="P12" i="62"/>
  <c r="Q12" i="62"/>
  <c r="R12" i="62"/>
  <c r="L12" i="62"/>
  <c r="N12" i="62"/>
  <c r="O12" i="62"/>
  <c r="AC12" i="62"/>
  <c r="AD12" i="62"/>
  <c r="K13" i="62"/>
  <c r="P13" i="62"/>
  <c r="Q13" i="62"/>
  <c r="R13" i="62"/>
  <c r="L13" i="62"/>
  <c r="N13" i="62"/>
  <c r="O13" i="62"/>
  <c r="AC13" i="62"/>
  <c r="AD13" i="62"/>
  <c r="K14" i="62"/>
  <c r="P14" i="62"/>
  <c r="Q14" i="62"/>
  <c r="R14" i="62"/>
  <c r="L14" i="62"/>
  <c r="N14" i="62"/>
  <c r="O14" i="62"/>
  <c r="AC14" i="62"/>
  <c r="AD14" i="62"/>
  <c r="K15" i="62"/>
  <c r="P15" i="62"/>
  <c r="Q15" i="62"/>
  <c r="R15" i="62"/>
  <c r="L15" i="62"/>
  <c r="N15" i="62"/>
  <c r="O15" i="62"/>
  <c r="AC15" i="62"/>
  <c r="AD15" i="62"/>
  <c r="K16" i="62"/>
  <c r="P16" i="62"/>
  <c r="Q16" i="62"/>
  <c r="R16" i="62"/>
  <c r="L16" i="62"/>
  <c r="N16" i="62"/>
  <c r="O16" i="62"/>
  <c r="AC16" i="62"/>
  <c r="AD16" i="62"/>
  <c r="K17" i="62"/>
  <c r="P17" i="62"/>
  <c r="Q17" i="62"/>
  <c r="R17" i="62"/>
  <c r="L17" i="62"/>
  <c r="N17" i="62"/>
  <c r="O17" i="62"/>
  <c r="AC17" i="62"/>
  <c r="AD17" i="62"/>
  <c r="K18" i="62"/>
  <c r="P18" i="62"/>
  <c r="Q18" i="62"/>
  <c r="R18" i="62"/>
  <c r="L18" i="62"/>
  <c r="N18" i="62"/>
  <c r="O18" i="62"/>
  <c r="AC18" i="62"/>
  <c r="AD18" i="62"/>
  <c r="K19" i="62"/>
  <c r="P19" i="62"/>
  <c r="Q19" i="62"/>
  <c r="R19" i="62"/>
  <c r="L19" i="62"/>
  <c r="N19" i="62"/>
  <c r="O19" i="62"/>
  <c r="AC19" i="62"/>
  <c r="AD19" i="62"/>
  <c r="K20" i="62"/>
  <c r="P20" i="62"/>
  <c r="Q20" i="62"/>
  <c r="R20" i="62"/>
  <c r="L20" i="62"/>
  <c r="N20" i="62"/>
  <c r="O20" i="62"/>
  <c r="AC20" i="62"/>
  <c r="AD20" i="62"/>
  <c r="K21" i="62"/>
  <c r="P21" i="62"/>
  <c r="Q21" i="62"/>
  <c r="R21" i="62"/>
  <c r="L21" i="62"/>
  <c r="N21" i="62"/>
  <c r="O21" i="62"/>
  <c r="AC21" i="62"/>
  <c r="AD21" i="62"/>
  <c r="AF3" i="62"/>
  <c r="AG3" i="62"/>
  <c r="AH3" i="62"/>
  <c r="AF4" i="62"/>
  <c r="AG4" i="62"/>
  <c r="AH4" i="62"/>
  <c r="AF5" i="62"/>
  <c r="AG5" i="62"/>
  <c r="AH5" i="62"/>
  <c r="AF6" i="62"/>
  <c r="AG6" i="62"/>
  <c r="AH6" i="62"/>
  <c r="AF7" i="62"/>
  <c r="AG7" i="62"/>
  <c r="AH7" i="62"/>
  <c r="AF8" i="62"/>
  <c r="AG8" i="62"/>
  <c r="AH8" i="62"/>
  <c r="AF9" i="62"/>
  <c r="AG9" i="62"/>
  <c r="AH9" i="62"/>
  <c r="AF10" i="62"/>
  <c r="AG10" i="62"/>
  <c r="AH10" i="62"/>
  <c r="AF11" i="62"/>
  <c r="AG11" i="62"/>
  <c r="AH11" i="62"/>
  <c r="AF12" i="62"/>
  <c r="AG12" i="62"/>
  <c r="AH12" i="62"/>
  <c r="AF13" i="62"/>
  <c r="AG13" i="62"/>
  <c r="AH13" i="62"/>
  <c r="AF14" i="62"/>
  <c r="AG14" i="62"/>
  <c r="AH14" i="62"/>
  <c r="AF15" i="62"/>
  <c r="AG15" i="62"/>
  <c r="AH15" i="62"/>
  <c r="AF16" i="62"/>
  <c r="AG16" i="62"/>
  <c r="AH16" i="62"/>
  <c r="AF17" i="62"/>
  <c r="AG17" i="62"/>
  <c r="AH17" i="62"/>
  <c r="AF18" i="62"/>
  <c r="AG18" i="62"/>
  <c r="AH18" i="62"/>
  <c r="AF19" i="62"/>
  <c r="AG19" i="62"/>
  <c r="AH19" i="62"/>
  <c r="AF20" i="62"/>
  <c r="AG20" i="62"/>
  <c r="AH20" i="62"/>
  <c r="AF21" i="62"/>
  <c r="AG21" i="62"/>
  <c r="AH21" i="62"/>
  <c r="AF2" i="62"/>
  <c r="AG2" i="62"/>
  <c r="AH2" i="62"/>
  <c r="K3" i="65"/>
  <c r="K4" i="65"/>
  <c r="K5" i="65"/>
  <c r="K6" i="65"/>
  <c r="K7" i="65"/>
  <c r="K8" i="65"/>
  <c r="K9" i="65"/>
  <c r="K10" i="65"/>
  <c r="K11" i="65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25" i="65"/>
  <c r="K2" i="65"/>
  <c r="J3" i="60"/>
  <c r="J4" i="60"/>
  <c r="J5" i="60"/>
  <c r="J6" i="60"/>
  <c r="J7" i="60"/>
  <c r="J8" i="60"/>
  <c r="J9" i="60"/>
  <c r="J10" i="60"/>
  <c r="J11" i="60"/>
  <c r="J12" i="60"/>
  <c r="J13" i="60"/>
  <c r="J14" i="60"/>
  <c r="J2" i="60"/>
  <c r="T4" i="62"/>
  <c r="V4" i="62"/>
  <c r="W4" i="62"/>
  <c r="X4" i="62"/>
  <c r="Y4" i="62"/>
  <c r="AA4" i="62"/>
  <c r="AB4" i="62"/>
  <c r="AL4" i="62"/>
  <c r="T5" i="62"/>
  <c r="V5" i="62"/>
  <c r="W5" i="62"/>
  <c r="X5" i="62"/>
  <c r="Y5" i="62"/>
  <c r="Z5" i="62"/>
  <c r="AA5" i="62"/>
  <c r="AB5" i="62"/>
  <c r="AL5" i="62"/>
  <c r="AE6" i="62"/>
  <c r="S6" i="62"/>
  <c r="T6" i="62"/>
  <c r="U6" i="62"/>
  <c r="V6" i="62"/>
  <c r="W6" i="62"/>
  <c r="Y6" i="62"/>
  <c r="Z6" i="62"/>
  <c r="X6" i="62"/>
  <c r="AA6" i="62"/>
  <c r="AB6" i="62"/>
  <c r="AL6" i="62"/>
  <c r="S7" i="62"/>
  <c r="T7" i="62"/>
  <c r="U7" i="62"/>
  <c r="V7" i="62"/>
  <c r="W7" i="62"/>
  <c r="X7" i="62"/>
  <c r="Y7" i="62"/>
  <c r="Z7" i="62"/>
  <c r="AA7" i="62"/>
  <c r="AB7" i="62"/>
  <c r="AL7" i="62"/>
  <c r="AE8" i="62"/>
  <c r="S8" i="62"/>
  <c r="T8" i="62"/>
  <c r="U8" i="62"/>
  <c r="V8" i="62"/>
  <c r="W8" i="62"/>
  <c r="X8" i="62"/>
  <c r="Y8" i="62"/>
  <c r="Z8" i="62"/>
  <c r="AA8" i="62"/>
  <c r="AB8" i="62"/>
  <c r="AL8" i="62"/>
  <c r="AE9" i="62"/>
  <c r="S9" i="62"/>
  <c r="T9" i="62"/>
  <c r="U9" i="62"/>
  <c r="V9" i="62"/>
  <c r="W9" i="62"/>
  <c r="X9" i="62"/>
  <c r="Y9" i="62"/>
  <c r="Z9" i="62"/>
  <c r="AA9" i="62"/>
  <c r="AB9" i="62"/>
  <c r="AL9" i="62"/>
  <c r="AE10" i="62"/>
  <c r="S10" i="62"/>
  <c r="T10" i="62"/>
  <c r="U10" i="62"/>
  <c r="V10" i="62"/>
  <c r="W10" i="62"/>
  <c r="Y10" i="62"/>
  <c r="Z10" i="62"/>
  <c r="X10" i="62"/>
  <c r="AA10" i="62"/>
  <c r="AB10" i="62"/>
  <c r="AL10" i="62"/>
  <c r="AE11" i="62"/>
  <c r="S11" i="62"/>
  <c r="T11" i="62"/>
  <c r="U11" i="62"/>
  <c r="V11" i="62"/>
  <c r="W11" i="62"/>
  <c r="X11" i="62"/>
  <c r="Y11" i="62"/>
  <c r="Z11" i="62"/>
  <c r="AA11" i="62"/>
  <c r="AB11" i="62"/>
  <c r="AL11" i="62"/>
  <c r="AE12" i="62"/>
  <c r="S12" i="62"/>
  <c r="T12" i="62"/>
  <c r="U12" i="62"/>
  <c r="V12" i="62"/>
  <c r="W12" i="62"/>
  <c r="X12" i="62"/>
  <c r="Y12" i="62"/>
  <c r="Z12" i="62"/>
  <c r="AA12" i="62"/>
  <c r="AB12" i="62"/>
  <c r="AL12" i="62"/>
  <c r="S13" i="62"/>
  <c r="T13" i="62"/>
  <c r="U13" i="62"/>
  <c r="V13" i="62"/>
  <c r="W13" i="62"/>
  <c r="X13" i="62"/>
  <c r="Y13" i="62"/>
  <c r="Z13" i="62"/>
  <c r="AA13" i="62"/>
  <c r="AB13" i="62"/>
  <c r="AL13" i="62"/>
  <c r="AE14" i="62"/>
  <c r="S14" i="62"/>
  <c r="T14" i="62"/>
  <c r="U14" i="62"/>
  <c r="V14" i="62"/>
  <c r="W14" i="62"/>
  <c r="Y14" i="62"/>
  <c r="Z14" i="62"/>
  <c r="X14" i="62"/>
  <c r="AA14" i="62"/>
  <c r="AB14" i="62"/>
  <c r="AL14" i="62"/>
  <c r="AE15" i="62"/>
  <c r="S15" i="62"/>
  <c r="T15" i="62"/>
  <c r="U15" i="62"/>
  <c r="V15" i="62"/>
  <c r="W15" i="62"/>
  <c r="X15" i="62"/>
  <c r="Y15" i="62"/>
  <c r="Z15" i="62"/>
  <c r="AA15" i="62"/>
  <c r="AB15" i="62"/>
  <c r="AL15" i="62"/>
  <c r="S16" i="62"/>
  <c r="T16" i="62"/>
  <c r="U16" i="62"/>
  <c r="V16" i="62"/>
  <c r="W16" i="62"/>
  <c r="X16" i="62"/>
  <c r="Y16" i="62"/>
  <c r="Z16" i="62"/>
  <c r="AA16" i="62"/>
  <c r="AB16" i="62"/>
  <c r="AL16" i="62"/>
  <c r="AE17" i="62"/>
  <c r="S17" i="62"/>
  <c r="T17" i="62"/>
  <c r="U17" i="62"/>
  <c r="V17" i="62"/>
  <c r="W17" i="62"/>
  <c r="X17" i="62"/>
  <c r="Y17" i="62"/>
  <c r="Z17" i="62"/>
  <c r="AA17" i="62"/>
  <c r="AB17" i="62"/>
  <c r="AL17" i="62"/>
  <c r="AE18" i="62"/>
  <c r="S18" i="62"/>
  <c r="T18" i="62"/>
  <c r="U18" i="62"/>
  <c r="V18" i="62"/>
  <c r="W18" i="62"/>
  <c r="Y18" i="62"/>
  <c r="Z18" i="62"/>
  <c r="X18" i="62"/>
  <c r="AA18" i="62"/>
  <c r="AB18" i="62"/>
  <c r="AL18" i="62"/>
  <c r="S19" i="62"/>
  <c r="T19" i="62"/>
  <c r="U19" i="62"/>
  <c r="V19" i="62"/>
  <c r="W19" i="62"/>
  <c r="X19" i="62"/>
  <c r="Y19" i="62"/>
  <c r="Z19" i="62"/>
  <c r="AA19" i="62"/>
  <c r="AB19" i="62"/>
  <c r="AL19" i="62"/>
  <c r="S20" i="62"/>
  <c r="T20" i="62"/>
  <c r="U20" i="62"/>
  <c r="V20" i="62"/>
  <c r="W20" i="62"/>
  <c r="X20" i="62"/>
  <c r="Y20" i="62"/>
  <c r="Z20" i="62"/>
  <c r="AA20" i="62"/>
  <c r="AB20" i="62"/>
  <c r="AL20" i="62"/>
  <c r="S21" i="62"/>
  <c r="T21" i="62"/>
  <c r="U21" i="62"/>
  <c r="V21" i="62"/>
  <c r="W21" i="62"/>
  <c r="X21" i="62"/>
  <c r="Y21" i="62"/>
  <c r="Z21" i="62"/>
  <c r="AA21" i="62"/>
  <c r="AB21" i="62"/>
  <c r="AL21" i="62"/>
  <c r="T4" i="65"/>
  <c r="V4" i="65"/>
  <c r="W4" i="65"/>
  <c r="X4" i="65"/>
  <c r="Y4" i="65"/>
  <c r="AA4" i="65"/>
  <c r="AB4" i="65"/>
  <c r="AJ4" i="65"/>
  <c r="AK4" i="65"/>
  <c r="T5" i="65"/>
  <c r="V5" i="65"/>
  <c r="W5" i="65"/>
  <c r="X5" i="65"/>
  <c r="Y5" i="65"/>
  <c r="AA5" i="65"/>
  <c r="AB5" i="65"/>
  <c r="AJ5" i="65"/>
  <c r="AK5" i="65"/>
  <c r="T6" i="65"/>
  <c r="V6" i="65"/>
  <c r="W6" i="65"/>
  <c r="Y6" i="65"/>
  <c r="Z6" i="65"/>
  <c r="X6" i="65"/>
  <c r="AA6" i="65"/>
  <c r="AB6" i="65"/>
  <c r="AJ6" i="65"/>
  <c r="AK6" i="65"/>
  <c r="L7" i="65"/>
  <c r="N7" i="65"/>
  <c r="O7" i="65"/>
  <c r="P7" i="65"/>
  <c r="Q7" i="65"/>
  <c r="R7" i="65"/>
  <c r="AC7" i="65"/>
  <c r="AD7" i="65"/>
  <c r="AF7" i="65"/>
  <c r="AG7" i="65"/>
  <c r="S7" i="65"/>
  <c r="T7" i="65"/>
  <c r="U7" i="65"/>
  <c r="V7" i="65"/>
  <c r="W7" i="65"/>
  <c r="X7" i="65"/>
  <c r="Y7" i="65"/>
  <c r="AA7" i="65"/>
  <c r="AB7" i="65"/>
  <c r="AJ7" i="65"/>
  <c r="AK7" i="65"/>
  <c r="L8" i="65"/>
  <c r="N8" i="65"/>
  <c r="O8" i="65"/>
  <c r="P8" i="65"/>
  <c r="Q8" i="65"/>
  <c r="R8" i="65"/>
  <c r="AC8" i="65"/>
  <c r="AD8" i="65"/>
  <c r="AF8" i="65"/>
  <c r="AG8" i="65"/>
  <c r="S8" i="65"/>
  <c r="T8" i="65"/>
  <c r="U8" i="65"/>
  <c r="V8" i="65"/>
  <c r="W8" i="65"/>
  <c r="Y8" i="65"/>
  <c r="Z8" i="65"/>
  <c r="X8" i="65"/>
  <c r="AA8" i="65"/>
  <c r="AB8" i="65"/>
  <c r="AJ8" i="65"/>
  <c r="AK8" i="65"/>
  <c r="L9" i="65"/>
  <c r="N9" i="65"/>
  <c r="O9" i="65"/>
  <c r="P9" i="65"/>
  <c r="Q9" i="65"/>
  <c r="R9" i="65"/>
  <c r="AC9" i="65"/>
  <c r="AD9" i="65"/>
  <c r="AF9" i="65"/>
  <c r="AG9" i="65"/>
  <c r="S9" i="65"/>
  <c r="T9" i="65"/>
  <c r="U9" i="65"/>
  <c r="V9" i="65"/>
  <c r="W9" i="65"/>
  <c r="Y9" i="65"/>
  <c r="Z9" i="65"/>
  <c r="X9" i="65"/>
  <c r="AA9" i="65"/>
  <c r="AB9" i="65"/>
  <c r="AJ9" i="65"/>
  <c r="AK9" i="65"/>
  <c r="L10" i="65"/>
  <c r="N10" i="65"/>
  <c r="O10" i="65"/>
  <c r="P10" i="65"/>
  <c r="Q10" i="65"/>
  <c r="R10" i="65"/>
  <c r="S10" i="65"/>
  <c r="T10" i="65"/>
  <c r="U10" i="65"/>
  <c r="V10" i="65"/>
  <c r="W10" i="65"/>
  <c r="X10" i="65"/>
  <c r="Y10" i="65"/>
  <c r="Z10" i="65"/>
  <c r="AA10" i="65"/>
  <c r="AB10" i="65"/>
  <c r="AJ10" i="65"/>
  <c r="AK10" i="65"/>
  <c r="L11" i="65"/>
  <c r="N11" i="65"/>
  <c r="O11" i="65"/>
  <c r="P11" i="65"/>
  <c r="Q11" i="65"/>
  <c r="R11" i="65"/>
  <c r="AC11" i="65"/>
  <c r="AD11" i="65"/>
  <c r="AF11" i="65"/>
  <c r="AG11" i="65"/>
  <c r="S11" i="65"/>
  <c r="T11" i="65"/>
  <c r="U11" i="65"/>
  <c r="V11" i="65"/>
  <c r="W11" i="65"/>
  <c r="X11" i="65"/>
  <c r="Y11" i="65"/>
  <c r="Z11" i="65"/>
  <c r="AA11" i="65"/>
  <c r="AB11" i="65"/>
  <c r="AJ11" i="65"/>
  <c r="AK11" i="65"/>
  <c r="L12" i="65"/>
  <c r="N12" i="65"/>
  <c r="O12" i="65"/>
  <c r="P12" i="65"/>
  <c r="Q12" i="65"/>
  <c r="R12" i="65"/>
  <c r="AC12" i="65"/>
  <c r="AD12" i="65"/>
  <c r="AF12" i="65"/>
  <c r="AG12" i="65"/>
  <c r="S12" i="65"/>
  <c r="T12" i="65"/>
  <c r="U12" i="65"/>
  <c r="V12" i="65"/>
  <c r="W12" i="65"/>
  <c r="Y12" i="65"/>
  <c r="Z12" i="65"/>
  <c r="X12" i="65"/>
  <c r="AA12" i="65"/>
  <c r="AB12" i="65"/>
  <c r="AJ12" i="65"/>
  <c r="AK12" i="65"/>
  <c r="L13" i="65"/>
  <c r="N13" i="65"/>
  <c r="O13" i="65"/>
  <c r="P13" i="65"/>
  <c r="Q13" i="65"/>
  <c r="R13" i="65"/>
  <c r="AC13" i="65"/>
  <c r="AD13" i="65"/>
  <c r="AF13" i="65"/>
  <c r="AG13" i="65"/>
  <c r="S13" i="65"/>
  <c r="T13" i="65"/>
  <c r="U13" i="65"/>
  <c r="V13" i="65"/>
  <c r="W13" i="65"/>
  <c r="Y13" i="65"/>
  <c r="Z13" i="65"/>
  <c r="X13" i="65"/>
  <c r="AA13" i="65"/>
  <c r="AB13" i="65"/>
  <c r="AJ13" i="65"/>
  <c r="AK13" i="65"/>
  <c r="L14" i="65"/>
  <c r="N14" i="65"/>
  <c r="O14" i="65"/>
  <c r="P14" i="65"/>
  <c r="Q14" i="65"/>
  <c r="R14" i="65"/>
  <c r="AC14" i="65"/>
  <c r="AD14" i="65"/>
  <c r="AF14" i="65"/>
  <c r="AG14" i="65"/>
  <c r="S14" i="65"/>
  <c r="T14" i="65"/>
  <c r="U14" i="65"/>
  <c r="V14" i="65"/>
  <c r="W14" i="65"/>
  <c r="X14" i="65"/>
  <c r="Y14" i="65"/>
  <c r="Z14" i="65"/>
  <c r="AA14" i="65"/>
  <c r="AB14" i="65"/>
  <c r="AJ14" i="65"/>
  <c r="AK14" i="65"/>
  <c r="L15" i="65"/>
  <c r="N15" i="65"/>
  <c r="O15" i="65"/>
  <c r="P15" i="65"/>
  <c r="Q15" i="65"/>
  <c r="R15" i="65"/>
  <c r="AC15" i="65"/>
  <c r="AD15" i="65"/>
  <c r="AF15" i="65"/>
  <c r="AG15" i="65"/>
  <c r="S15" i="65"/>
  <c r="T15" i="65"/>
  <c r="U15" i="65"/>
  <c r="V15" i="65"/>
  <c r="W15" i="65"/>
  <c r="Y15" i="65"/>
  <c r="Z15" i="65"/>
  <c r="X15" i="65"/>
  <c r="AA15" i="65"/>
  <c r="AB15" i="65"/>
  <c r="AJ15" i="65"/>
  <c r="AK15" i="65"/>
  <c r="L16" i="65"/>
  <c r="N16" i="65"/>
  <c r="O16" i="65"/>
  <c r="P16" i="65"/>
  <c r="Q16" i="65"/>
  <c r="R16" i="65"/>
  <c r="AC16" i="65"/>
  <c r="AD16" i="65"/>
  <c r="AF16" i="65"/>
  <c r="AG16" i="65"/>
  <c r="S16" i="65"/>
  <c r="T16" i="65"/>
  <c r="U16" i="65"/>
  <c r="V16" i="65"/>
  <c r="W16" i="65"/>
  <c r="Y16" i="65"/>
  <c r="Z16" i="65"/>
  <c r="X16" i="65"/>
  <c r="AA16" i="65"/>
  <c r="AB16" i="65"/>
  <c r="AJ16" i="65"/>
  <c r="AK16" i="65"/>
  <c r="L17" i="65"/>
  <c r="N17" i="65"/>
  <c r="O17" i="65"/>
  <c r="P17" i="65"/>
  <c r="Q17" i="65"/>
  <c r="R17" i="65"/>
  <c r="AC17" i="65"/>
  <c r="AD17" i="65"/>
  <c r="AF17" i="65"/>
  <c r="AG17" i="65"/>
  <c r="S17" i="65"/>
  <c r="T17" i="65"/>
  <c r="U17" i="65"/>
  <c r="V17" i="65"/>
  <c r="W17" i="65"/>
  <c r="Y17" i="65"/>
  <c r="Z17" i="65"/>
  <c r="X17" i="65"/>
  <c r="AA17" i="65"/>
  <c r="AB17" i="65"/>
  <c r="AJ17" i="65"/>
  <c r="AK17" i="65"/>
  <c r="L18" i="65"/>
  <c r="N18" i="65"/>
  <c r="O18" i="65"/>
  <c r="P18" i="65"/>
  <c r="Q18" i="65"/>
  <c r="R18" i="65"/>
  <c r="S18" i="65"/>
  <c r="T18" i="65"/>
  <c r="U18" i="65"/>
  <c r="V18" i="65"/>
  <c r="W18" i="65"/>
  <c r="X18" i="65"/>
  <c r="Y18" i="65"/>
  <c r="Z18" i="65"/>
  <c r="AA18" i="65"/>
  <c r="AB18" i="65"/>
  <c r="AJ18" i="65"/>
  <c r="AK18" i="65"/>
  <c r="L19" i="65"/>
  <c r="N19" i="65"/>
  <c r="O19" i="65"/>
  <c r="P19" i="65"/>
  <c r="Q19" i="65"/>
  <c r="R19" i="65"/>
  <c r="AC19" i="65"/>
  <c r="AD19" i="65"/>
  <c r="AF19" i="65"/>
  <c r="AG19" i="65"/>
  <c r="S19" i="65"/>
  <c r="T19" i="65"/>
  <c r="U19" i="65"/>
  <c r="V19" i="65"/>
  <c r="W19" i="65"/>
  <c r="X19" i="65"/>
  <c r="Y19" i="65"/>
  <c r="Z19" i="65"/>
  <c r="AA19" i="65"/>
  <c r="AB19" i="65"/>
  <c r="AJ19" i="65"/>
  <c r="AK19" i="65"/>
  <c r="L20" i="65"/>
  <c r="N20" i="65"/>
  <c r="O20" i="65"/>
  <c r="P20" i="65"/>
  <c r="Q20" i="65"/>
  <c r="R20" i="65"/>
  <c r="AC20" i="65"/>
  <c r="AD20" i="65"/>
  <c r="AF20" i="65"/>
  <c r="AG20" i="65"/>
  <c r="S20" i="65"/>
  <c r="T20" i="65"/>
  <c r="U20" i="65"/>
  <c r="V20" i="65"/>
  <c r="W20" i="65"/>
  <c r="Y20" i="65"/>
  <c r="Z20" i="65"/>
  <c r="X20" i="65"/>
  <c r="AA20" i="65"/>
  <c r="AB20" i="65"/>
  <c r="AJ20" i="65"/>
  <c r="AK20" i="65"/>
  <c r="L21" i="65"/>
  <c r="N21" i="65"/>
  <c r="O21" i="65"/>
  <c r="P21" i="65"/>
  <c r="Q21" i="65"/>
  <c r="R21" i="65"/>
  <c r="AC21" i="65"/>
  <c r="AD21" i="65"/>
  <c r="AF21" i="65"/>
  <c r="AG21" i="65"/>
  <c r="S21" i="65"/>
  <c r="T21" i="65"/>
  <c r="U21" i="65"/>
  <c r="V21" i="65"/>
  <c r="W21" i="65"/>
  <c r="Y21" i="65"/>
  <c r="Z21" i="65"/>
  <c r="X21" i="65"/>
  <c r="AA21" i="65"/>
  <c r="AB21" i="65"/>
  <c r="AJ21" i="65"/>
  <c r="AK21" i="65"/>
  <c r="L22" i="65"/>
  <c r="N22" i="65"/>
  <c r="O22" i="65"/>
  <c r="P22" i="65"/>
  <c r="Q22" i="65"/>
  <c r="R22" i="65"/>
  <c r="AC22" i="65"/>
  <c r="AD22" i="65"/>
  <c r="AF22" i="65"/>
  <c r="AG22" i="65"/>
  <c r="S22" i="65"/>
  <c r="T22" i="65"/>
  <c r="U22" i="65"/>
  <c r="V22" i="65"/>
  <c r="W22" i="65"/>
  <c r="X22" i="65"/>
  <c r="Y22" i="65"/>
  <c r="Z22" i="65"/>
  <c r="AA22" i="65"/>
  <c r="AB22" i="65"/>
  <c r="AJ22" i="65"/>
  <c r="AK22" i="65"/>
  <c r="L23" i="65"/>
  <c r="N23" i="65"/>
  <c r="O23" i="65"/>
  <c r="P23" i="65"/>
  <c r="Q23" i="65"/>
  <c r="R23" i="65"/>
  <c r="AC23" i="65"/>
  <c r="AD23" i="65"/>
  <c r="AF23" i="65"/>
  <c r="AG23" i="65"/>
  <c r="S23" i="65"/>
  <c r="T23" i="65"/>
  <c r="U23" i="65"/>
  <c r="V23" i="65"/>
  <c r="W23" i="65"/>
  <c r="Y23" i="65"/>
  <c r="Z23" i="65"/>
  <c r="X23" i="65"/>
  <c r="AA23" i="65"/>
  <c r="AB23" i="65"/>
  <c r="AJ23" i="65"/>
  <c r="AK23" i="65"/>
  <c r="L24" i="65"/>
  <c r="N24" i="65"/>
  <c r="O24" i="65"/>
  <c r="P24" i="65"/>
  <c r="Q24" i="65"/>
  <c r="R24" i="65"/>
  <c r="AC24" i="65"/>
  <c r="AD24" i="65"/>
  <c r="AF24" i="65"/>
  <c r="AG24" i="65"/>
  <c r="S24" i="65"/>
  <c r="T24" i="65"/>
  <c r="U24" i="65"/>
  <c r="V24" i="65"/>
  <c r="W24" i="65"/>
  <c r="Y24" i="65"/>
  <c r="Z24" i="65"/>
  <c r="X24" i="65"/>
  <c r="AA24" i="65"/>
  <c r="AB24" i="65"/>
  <c r="AJ24" i="65"/>
  <c r="AK24" i="65"/>
  <c r="L25" i="65"/>
  <c r="N25" i="65"/>
  <c r="O25" i="65"/>
  <c r="P25" i="65"/>
  <c r="Q25" i="65"/>
  <c r="R25" i="65"/>
  <c r="AC25" i="65"/>
  <c r="AD25" i="65"/>
  <c r="AF25" i="65"/>
  <c r="AG25" i="65"/>
  <c r="S25" i="65"/>
  <c r="T25" i="65"/>
  <c r="U25" i="65"/>
  <c r="V25" i="65"/>
  <c r="W25" i="65"/>
  <c r="Y25" i="65"/>
  <c r="Z25" i="65"/>
  <c r="X25" i="65"/>
  <c r="AA25" i="65"/>
  <c r="AB25" i="65"/>
  <c r="AJ25" i="65"/>
  <c r="AK25" i="65"/>
  <c r="X2" i="65"/>
  <c r="W2" i="65"/>
  <c r="Y2" i="65"/>
  <c r="T2" i="65"/>
  <c r="X2" i="62"/>
  <c r="W2" i="62"/>
  <c r="T2" i="62"/>
  <c r="Z7" i="65"/>
  <c r="Z5" i="65"/>
  <c r="Z4" i="65"/>
  <c r="Z4" i="62"/>
  <c r="AE21" i="62"/>
  <c r="AE19" i="62"/>
  <c r="AE16" i="62"/>
  <c r="AE13" i="62"/>
  <c r="AE7" i="62"/>
  <c r="AE20" i="62"/>
  <c r="AE11" i="65"/>
  <c r="AH11" i="65"/>
  <c r="AE20" i="65"/>
  <c r="AH20" i="65"/>
  <c r="AE9" i="65"/>
  <c r="AH9" i="65"/>
  <c r="AH16" i="65"/>
  <c r="AE16" i="65"/>
  <c r="AE12" i="65"/>
  <c r="AH12" i="65"/>
  <c r="AE7" i="65"/>
  <c r="AH7" i="65"/>
  <c r="AE23" i="65"/>
  <c r="AH23" i="65"/>
  <c r="AC18" i="65"/>
  <c r="AD18" i="65"/>
  <c r="AF18" i="65"/>
  <c r="AG18" i="65"/>
  <c r="AE13" i="65"/>
  <c r="AH13" i="65"/>
  <c r="AH22" i="65"/>
  <c r="AE22" i="65"/>
  <c r="AE24" i="65"/>
  <c r="AH24" i="65"/>
  <c r="AH8" i="65"/>
  <c r="AE8" i="65"/>
  <c r="AH17" i="65"/>
  <c r="AE17" i="65"/>
  <c r="AE19" i="65"/>
  <c r="AH19" i="65"/>
  <c r="AH25" i="65"/>
  <c r="AE25" i="65"/>
  <c r="AH14" i="65"/>
  <c r="AE14" i="65"/>
  <c r="AH15" i="65"/>
  <c r="AE15" i="65"/>
  <c r="AE21" i="65"/>
  <c r="AH21" i="65"/>
  <c r="AC10" i="65"/>
  <c r="AD10" i="65"/>
  <c r="AF10" i="65"/>
  <c r="AG10" i="65"/>
  <c r="AE10" i="65"/>
  <c r="AH10" i="65"/>
  <c r="AE18" i="65"/>
  <c r="AH18" i="65"/>
  <c r="K4" i="60"/>
  <c r="M4" i="60"/>
  <c r="N4" i="60"/>
  <c r="K5" i="60"/>
  <c r="V5" i="60"/>
  <c r="W5" i="60"/>
  <c r="X5" i="60"/>
  <c r="K6" i="60"/>
  <c r="O6" i="60"/>
  <c r="P6" i="60"/>
  <c r="Q6" i="60"/>
  <c r="V6" i="60"/>
  <c r="W6" i="60"/>
  <c r="X6" i="60"/>
  <c r="K7" i="60"/>
  <c r="M7" i="60"/>
  <c r="N7" i="60"/>
  <c r="V7" i="60"/>
  <c r="W7" i="60"/>
  <c r="X7" i="60"/>
  <c r="K8" i="60"/>
  <c r="O8" i="60"/>
  <c r="P8" i="60"/>
  <c r="Q8" i="60"/>
  <c r="V8" i="60"/>
  <c r="W8" i="60"/>
  <c r="X8" i="60"/>
  <c r="K9" i="60"/>
  <c r="V9" i="60"/>
  <c r="W9" i="60"/>
  <c r="X9" i="60"/>
  <c r="M8" i="60"/>
  <c r="N8" i="60"/>
  <c r="S8" i="60"/>
  <c r="T8" i="60"/>
  <c r="U8" i="60"/>
  <c r="M5" i="60"/>
  <c r="N5" i="60"/>
  <c r="O5" i="60"/>
  <c r="P5" i="60"/>
  <c r="Q5" i="60"/>
  <c r="M9" i="60"/>
  <c r="N9" i="60"/>
  <c r="O9" i="60"/>
  <c r="P9" i="60"/>
  <c r="Q9" i="60"/>
  <c r="O7" i="60"/>
  <c r="P7" i="60"/>
  <c r="Q7" i="60"/>
  <c r="M6" i="60"/>
  <c r="N6" i="60"/>
  <c r="R6" i="60"/>
  <c r="O4" i="60"/>
  <c r="P4" i="60"/>
  <c r="Q4" i="60"/>
  <c r="R8" i="60"/>
  <c r="S4" i="60"/>
  <c r="T4" i="60"/>
  <c r="R4" i="60"/>
  <c r="R5" i="60"/>
  <c r="S5" i="60"/>
  <c r="T5" i="60"/>
  <c r="U5" i="60"/>
  <c r="S6" i="60"/>
  <c r="T6" i="60"/>
  <c r="U6" i="60"/>
  <c r="R9" i="60"/>
  <c r="S9" i="60"/>
  <c r="T9" i="60"/>
  <c r="U9" i="60"/>
  <c r="R7" i="60"/>
  <c r="S7" i="60"/>
  <c r="T7" i="60"/>
  <c r="U7" i="60"/>
  <c r="AL3" i="62"/>
  <c r="AL2" i="62"/>
  <c r="U4" i="60"/>
  <c r="V4" i="60"/>
  <c r="W4" i="60"/>
  <c r="X4" i="60"/>
  <c r="AL2" i="65"/>
  <c r="AL4" i="65"/>
  <c r="AL5" i="65"/>
  <c r="AL6" i="65"/>
  <c r="AL7" i="65"/>
  <c r="AL8" i="65"/>
  <c r="AL9" i="65"/>
  <c r="AL10" i="65"/>
  <c r="AL11" i="65"/>
  <c r="AL12" i="65"/>
  <c r="AL13" i="65"/>
  <c r="AL14" i="65"/>
  <c r="AL15" i="65"/>
  <c r="AL16" i="65"/>
  <c r="AL17" i="65"/>
  <c r="AL18" i="65"/>
  <c r="AL19" i="65"/>
  <c r="AL20" i="65"/>
  <c r="AL21" i="65"/>
  <c r="AL22" i="65"/>
  <c r="AL23" i="65"/>
  <c r="AL24" i="65"/>
  <c r="AL25" i="65"/>
  <c r="AL3" i="65"/>
  <c r="AJ2" i="65"/>
  <c r="AC46" i="65"/>
  <c r="AB46" i="65"/>
  <c r="AB45" i="65"/>
  <c r="T42" i="65"/>
  <c r="AB41" i="65"/>
  <c r="AA41" i="65"/>
  <c r="T38" i="65"/>
  <c r="U42" i="65"/>
  <c r="AC35" i="65"/>
  <c r="AB35" i="65"/>
  <c r="T34" i="65"/>
  <c r="S34" i="65"/>
  <c r="M26" i="65"/>
  <c r="AF45" i="65"/>
  <c r="F26" i="65"/>
  <c r="F27" i="65"/>
  <c r="E26" i="65"/>
  <c r="L6" i="65"/>
  <c r="P6" i="65"/>
  <c r="Q6" i="65"/>
  <c r="R6" i="65"/>
  <c r="L5" i="65"/>
  <c r="P5" i="65"/>
  <c r="Q5" i="65"/>
  <c r="R5" i="65"/>
  <c r="L4" i="65"/>
  <c r="P4" i="65"/>
  <c r="Q4" i="65"/>
  <c r="R4" i="65"/>
  <c r="L3" i="65"/>
  <c r="N3" i="65"/>
  <c r="AB2" i="65"/>
  <c r="AA2" i="65"/>
  <c r="V2" i="65"/>
  <c r="L2" i="65"/>
  <c r="N2" i="65"/>
  <c r="N6" i="65"/>
  <c r="O6" i="65"/>
  <c r="AC6" i="65"/>
  <c r="AD6" i="65"/>
  <c r="U6" i="65"/>
  <c r="S6" i="65"/>
  <c r="N5" i="65"/>
  <c r="O5" i="65"/>
  <c r="AC5" i="65"/>
  <c r="AD5" i="65"/>
  <c r="N4" i="65"/>
  <c r="O4" i="65"/>
  <c r="AC4" i="65"/>
  <c r="AD4" i="65"/>
  <c r="S4" i="65"/>
  <c r="U4" i="65"/>
  <c r="S5" i="65"/>
  <c r="U5" i="65"/>
  <c r="P3" i="65"/>
  <c r="Q3" i="65"/>
  <c r="R3" i="65"/>
  <c r="O3" i="65"/>
  <c r="AC3" i="65"/>
  <c r="O2" i="65"/>
  <c r="S2" i="65"/>
  <c r="U3" i="65"/>
  <c r="V3" i="65"/>
  <c r="S3" i="65"/>
  <c r="P2" i="65"/>
  <c r="Q2" i="65"/>
  <c r="R2" i="65"/>
  <c r="Z2" i="65"/>
  <c r="U2" i="65"/>
  <c r="AK2" i="65"/>
  <c r="Y39" i="65"/>
  <c r="X38" i="65"/>
  <c r="K26" i="65"/>
  <c r="E27" i="65"/>
  <c r="AF4" i="65"/>
  <c r="AG4" i="65"/>
  <c r="AH4" i="65"/>
  <c r="AE4" i="65"/>
  <c r="AF5" i="65"/>
  <c r="AG5" i="65"/>
  <c r="AH5" i="65"/>
  <c r="AE5" i="65"/>
  <c r="AF6" i="65"/>
  <c r="AG6" i="65"/>
  <c r="AH6" i="65"/>
  <c r="AE6" i="65"/>
  <c r="AC2" i="65"/>
  <c r="AD2" i="65"/>
  <c r="AF2" i="65"/>
  <c r="AG2" i="65"/>
  <c r="T3" i="65"/>
  <c r="W3" i="65"/>
  <c r="X3" i="65"/>
  <c r="Y3" i="65"/>
  <c r="Y46" i="65"/>
  <c r="Y42" i="65"/>
  <c r="X41" i="65"/>
  <c r="Y45" i="65"/>
  <c r="AE2" i="65"/>
  <c r="AH2" i="65"/>
  <c r="Z3" i="65"/>
  <c r="Y47" i="65"/>
  <c r="Y48" i="65"/>
  <c r="AB3" i="65"/>
  <c r="AA3" i="65"/>
  <c r="AD3" i="65"/>
  <c r="AJ3" i="65"/>
  <c r="AK3" i="65"/>
  <c r="AF3" i="65"/>
  <c r="AG3" i="65"/>
  <c r="AE3" i="65"/>
  <c r="AE26" i="65"/>
  <c r="Y32" i="65"/>
  <c r="Y35" i="65"/>
  <c r="AB26" i="65"/>
  <c r="AD26" i="65"/>
  <c r="X31" i="65"/>
  <c r="X46" i="65"/>
  <c r="AA26" i="65"/>
  <c r="AJ26" i="65"/>
  <c r="AH3" i="65"/>
  <c r="AH26" i="65"/>
  <c r="AG26" i="65"/>
  <c r="AF47" i="65"/>
  <c r="X45" i="65"/>
  <c r="X47" i="65"/>
  <c r="X48" i="65"/>
  <c r="R31" i="65"/>
  <c r="S46" i="65"/>
  <c r="AK26" i="65"/>
  <c r="X34" i="65"/>
  <c r="AE31" i="65"/>
  <c r="AF46" i="65"/>
  <c r="AF48" i="65"/>
  <c r="AF39" i="65"/>
  <c r="AE34" i="65"/>
  <c r="AF35" i="65"/>
  <c r="AF32" i="65"/>
  <c r="AE41" i="65"/>
  <c r="AE38" i="65"/>
  <c r="AF42" i="65"/>
  <c r="Q23" i="60"/>
  <c r="K10" i="60"/>
  <c r="M10" i="60"/>
  <c r="N10" i="60"/>
  <c r="V10" i="60"/>
  <c r="W10" i="60"/>
  <c r="X10" i="60"/>
  <c r="K11" i="60"/>
  <c r="M11" i="60"/>
  <c r="N11" i="60"/>
  <c r="V11" i="60"/>
  <c r="W11" i="60"/>
  <c r="X11" i="60"/>
  <c r="K12" i="60"/>
  <c r="O12" i="60"/>
  <c r="P12" i="60"/>
  <c r="Q12" i="60"/>
  <c r="V12" i="60"/>
  <c r="W12" i="60"/>
  <c r="X12" i="60"/>
  <c r="K13" i="60"/>
  <c r="O13" i="60"/>
  <c r="P13" i="60"/>
  <c r="Q13" i="60"/>
  <c r="V13" i="60"/>
  <c r="W13" i="60"/>
  <c r="X13" i="60"/>
  <c r="K14" i="60"/>
  <c r="M14" i="60"/>
  <c r="N14" i="60"/>
  <c r="V14" i="60"/>
  <c r="W14" i="60"/>
  <c r="X14" i="60"/>
  <c r="F15" i="60"/>
  <c r="M12" i="60"/>
  <c r="N12" i="60"/>
  <c r="R12" i="60"/>
  <c r="O10" i="60"/>
  <c r="P10" i="60"/>
  <c r="Q10" i="60"/>
  <c r="R10" i="60"/>
  <c r="M13" i="60"/>
  <c r="N13" i="60"/>
  <c r="R13" i="60"/>
  <c r="O14" i="60"/>
  <c r="P14" i="60"/>
  <c r="Q14" i="60"/>
  <c r="R14" i="60"/>
  <c r="O11" i="60"/>
  <c r="P11" i="60"/>
  <c r="Q11" i="60"/>
  <c r="S13" i="60"/>
  <c r="T13" i="60"/>
  <c r="U13" i="60"/>
  <c r="S12" i="60"/>
  <c r="T12" i="60"/>
  <c r="U12" i="60"/>
  <c r="S10" i="60"/>
  <c r="T10" i="60"/>
  <c r="U10" i="60"/>
  <c r="S14" i="60"/>
  <c r="T14" i="60"/>
  <c r="U14" i="60"/>
  <c r="S11" i="60"/>
  <c r="T11" i="60"/>
  <c r="U11" i="60"/>
  <c r="R11" i="60"/>
  <c r="L15" i="60"/>
  <c r="AB37" i="62"/>
  <c r="AA37" i="62"/>
  <c r="V2" i="62"/>
  <c r="Y2" i="62"/>
  <c r="AA2" i="62"/>
  <c r="AB2" i="62"/>
  <c r="K3" i="60"/>
  <c r="AE5" i="62"/>
  <c r="S5" i="62"/>
  <c r="U5" i="62"/>
  <c r="S4" i="62"/>
  <c r="U4" i="62"/>
  <c r="AE4" i="62"/>
  <c r="S2" i="62"/>
  <c r="S3" i="62"/>
  <c r="Z2" i="62"/>
  <c r="U2" i="62"/>
  <c r="K2" i="60"/>
  <c r="X3" i="62"/>
  <c r="T3" i="62"/>
  <c r="AB42" i="62"/>
  <c r="AC42" i="62"/>
  <c r="AB41" i="62"/>
  <c r="AB31" i="62"/>
  <c r="AC31" i="62"/>
  <c r="AE2" i="62"/>
  <c r="Y3" i="62"/>
  <c r="U3" i="62"/>
  <c r="V3" i="62"/>
  <c r="W3" i="62"/>
  <c r="E22" i="64"/>
  <c r="E15" i="60"/>
  <c r="Z3" i="62"/>
  <c r="J15" i="60"/>
  <c r="F16" i="60"/>
  <c r="T38" i="62"/>
  <c r="F22" i="62"/>
  <c r="AA3" i="62"/>
  <c r="AB3" i="62"/>
  <c r="E16" i="60"/>
  <c r="S30" i="62"/>
  <c r="AE3" i="62"/>
  <c r="E22" i="62"/>
  <c r="M22" i="62"/>
  <c r="AF41" i="62"/>
  <c r="M3" i="60"/>
  <c r="M2" i="60"/>
  <c r="O3" i="60"/>
  <c r="K22" i="62"/>
  <c r="AJ22" i="62"/>
  <c r="E23" i="62"/>
  <c r="F23" i="62"/>
  <c r="AD22" i="62"/>
  <c r="AA22" i="62"/>
  <c r="AB22" i="62"/>
  <c r="AK22" i="62"/>
  <c r="H9" i="64"/>
  <c r="H10" i="64"/>
  <c r="H11" i="64"/>
  <c r="H12" i="64"/>
  <c r="H13" i="64"/>
  <c r="H14" i="64"/>
  <c r="H15" i="64"/>
  <c r="H16" i="64"/>
  <c r="H17" i="64"/>
  <c r="H18" i="64"/>
  <c r="H19" i="64"/>
  <c r="H20" i="64"/>
  <c r="H21" i="64"/>
  <c r="H8" i="64"/>
  <c r="H6" i="64"/>
  <c r="H7" i="64"/>
  <c r="H3" i="64"/>
  <c r="H4" i="64"/>
  <c r="H5" i="64"/>
  <c r="H2" i="64"/>
  <c r="X27" i="62"/>
  <c r="X41" i="62"/>
  <c r="AE22" i="62"/>
  <c r="Y28" i="62"/>
  <c r="H22" i="64"/>
  <c r="E23" i="64"/>
  <c r="X34" i="62"/>
  <c r="N3" i="60"/>
  <c r="P3" i="60"/>
  <c r="Q3" i="60"/>
  <c r="I3" i="64"/>
  <c r="J3" i="64"/>
  <c r="K3" i="64"/>
  <c r="L3" i="64"/>
  <c r="M3" i="64"/>
  <c r="I4" i="64"/>
  <c r="J4" i="64"/>
  <c r="K4" i="64"/>
  <c r="L4" i="64"/>
  <c r="M4" i="64"/>
  <c r="I5" i="64"/>
  <c r="J5" i="64"/>
  <c r="K5" i="64"/>
  <c r="L5" i="64"/>
  <c r="M5" i="64"/>
  <c r="I6" i="64"/>
  <c r="J6" i="64"/>
  <c r="K6" i="64"/>
  <c r="L6" i="64"/>
  <c r="M6" i="64"/>
  <c r="I7" i="64"/>
  <c r="J7" i="64"/>
  <c r="K7" i="64"/>
  <c r="L7" i="64"/>
  <c r="M7" i="64"/>
  <c r="I8" i="64"/>
  <c r="J8" i="64"/>
  <c r="K8" i="64"/>
  <c r="L8" i="64"/>
  <c r="M8" i="64"/>
  <c r="I9" i="64"/>
  <c r="J9" i="64"/>
  <c r="K9" i="64"/>
  <c r="L9" i="64"/>
  <c r="M9" i="64"/>
  <c r="N9" i="64"/>
  <c r="O9" i="64"/>
  <c r="P9" i="64"/>
  <c r="I10" i="64"/>
  <c r="J10" i="64"/>
  <c r="K10" i="64"/>
  <c r="L10" i="64"/>
  <c r="M10" i="64"/>
  <c r="I11" i="64"/>
  <c r="J11" i="64"/>
  <c r="K11" i="64"/>
  <c r="L11" i="64"/>
  <c r="M11" i="64"/>
  <c r="I12" i="64"/>
  <c r="J12" i="64"/>
  <c r="K12" i="64"/>
  <c r="L12" i="64"/>
  <c r="M12" i="64"/>
  <c r="I13" i="64"/>
  <c r="J13" i="64"/>
  <c r="K13" i="64"/>
  <c r="L13" i="64"/>
  <c r="M13" i="64"/>
  <c r="N13" i="64"/>
  <c r="O13" i="64"/>
  <c r="P13" i="64"/>
  <c r="I14" i="64"/>
  <c r="J14" i="64"/>
  <c r="K14" i="64"/>
  <c r="L14" i="64"/>
  <c r="M14" i="64"/>
  <c r="I15" i="64"/>
  <c r="J15" i="64"/>
  <c r="K15" i="64"/>
  <c r="L15" i="64"/>
  <c r="M15" i="64"/>
  <c r="I16" i="64"/>
  <c r="J16" i="64"/>
  <c r="K16" i="64"/>
  <c r="L16" i="64"/>
  <c r="M16" i="64"/>
  <c r="I17" i="64"/>
  <c r="J17" i="64"/>
  <c r="K17" i="64"/>
  <c r="L17" i="64"/>
  <c r="M17" i="64"/>
  <c r="N17" i="64"/>
  <c r="O17" i="64"/>
  <c r="P17" i="64"/>
  <c r="I18" i="64"/>
  <c r="J18" i="64"/>
  <c r="K18" i="64"/>
  <c r="L18" i="64"/>
  <c r="M18" i="64"/>
  <c r="I19" i="64"/>
  <c r="J19" i="64"/>
  <c r="K19" i="64"/>
  <c r="L19" i="64"/>
  <c r="M19" i="64"/>
  <c r="N19" i="64"/>
  <c r="O19" i="64"/>
  <c r="P19" i="64"/>
  <c r="I20" i="64"/>
  <c r="J20" i="64"/>
  <c r="K20" i="64"/>
  <c r="L20" i="64"/>
  <c r="M20" i="64"/>
  <c r="I21" i="64"/>
  <c r="J21" i="64"/>
  <c r="K21" i="64"/>
  <c r="L21" i="64"/>
  <c r="M21" i="64"/>
  <c r="N21" i="64"/>
  <c r="O21" i="64"/>
  <c r="P21" i="64"/>
  <c r="K2" i="64"/>
  <c r="L2" i="64"/>
  <c r="M2" i="64"/>
  <c r="I2" i="64"/>
  <c r="J2" i="64"/>
  <c r="N2" i="64"/>
  <c r="N2" i="60"/>
  <c r="O2" i="60"/>
  <c r="P2" i="60"/>
  <c r="Q2" i="60"/>
  <c r="R27" i="62"/>
  <c r="S2" i="60"/>
  <c r="T2" i="60"/>
  <c r="U2" i="60"/>
  <c r="S3" i="60"/>
  <c r="T3" i="60"/>
  <c r="U3" i="60"/>
  <c r="R2" i="60"/>
  <c r="N18" i="64"/>
  <c r="O18" i="64"/>
  <c r="P18" i="64"/>
  <c r="N14" i="64"/>
  <c r="O14" i="64"/>
  <c r="P14" i="64"/>
  <c r="N10" i="64"/>
  <c r="O10" i="64"/>
  <c r="P10" i="64"/>
  <c r="N5" i="64"/>
  <c r="O5" i="64"/>
  <c r="N3" i="64"/>
  <c r="O3" i="64"/>
  <c r="P3" i="64"/>
  <c r="N15" i="64"/>
  <c r="O15" i="64"/>
  <c r="P15" i="64"/>
  <c r="N11" i="64"/>
  <c r="O11" i="64"/>
  <c r="P11" i="64"/>
  <c r="N7" i="64"/>
  <c r="O7" i="64"/>
  <c r="P7" i="64"/>
  <c r="N20" i="64"/>
  <c r="O20" i="64"/>
  <c r="P20" i="64"/>
  <c r="N16" i="64"/>
  <c r="O16" i="64"/>
  <c r="P16" i="64"/>
  <c r="N12" i="64"/>
  <c r="O12" i="64"/>
  <c r="P12" i="64"/>
  <c r="N8" i="64"/>
  <c r="O8" i="64"/>
  <c r="P8" i="64"/>
  <c r="N6" i="64"/>
  <c r="O6" i="64"/>
  <c r="P6" i="64"/>
  <c r="R3" i="60"/>
  <c r="N4" i="64"/>
  <c r="O4" i="64"/>
  <c r="P4" i="64"/>
  <c r="O2" i="64"/>
  <c r="P2" i="64"/>
  <c r="P26" i="64"/>
  <c r="O25" i="64"/>
  <c r="T15" i="60"/>
  <c r="P5" i="64"/>
  <c r="P22" i="64"/>
  <c r="O22" i="64"/>
  <c r="V3" i="60"/>
  <c r="W3" i="60"/>
  <c r="X3" i="60"/>
  <c r="V2" i="60"/>
  <c r="W2" i="60"/>
  <c r="X2" i="60"/>
  <c r="U15" i="60"/>
  <c r="T22" i="60"/>
  <c r="U23" i="60"/>
  <c r="W15" i="60"/>
  <c r="X15" i="60"/>
  <c r="Y35" i="62"/>
  <c r="Y41" i="62"/>
  <c r="X30" i="62"/>
  <c r="AH22" i="62"/>
  <c r="Y31" i="62"/>
  <c r="X42" i="62"/>
  <c r="Y42" i="62"/>
  <c r="X37" i="62"/>
  <c r="Y38" i="62"/>
  <c r="AG22" i="62"/>
  <c r="AG23" i="62"/>
  <c r="F229" i="7"/>
  <c r="AF43" i="62"/>
  <c r="AE27" i="62"/>
  <c r="AF35" i="62"/>
  <c r="S42" i="62"/>
  <c r="Y43" i="62"/>
  <c r="Y44" i="62"/>
  <c r="T34" i="62"/>
  <c r="U38" i="62"/>
  <c r="T30" i="62"/>
  <c r="AF42" i="62"/>
  <c r="X43" i="62"/>
  <c r="X44" i="62"/>
  <c r="C85" i="7"/>
  <c r="D85" i="7"/>
  <c r="E85" i="7"/>
  <c r="F85" i="7"/>
  <c r="C3" i="7"/>
  <c r="D3" i="7"/>
  <c r="E3" i="7"/>
  <c r="F3" i="7"/>
  <c r="C4" i="7"/>
  <c r="D4" i="7"/>
  <c r="E4" i="7"/>
  <c r="F4" i="7"/>
  <c r="C5" i="7"/>
  <c r="D5" i="7"/>
  <c r="E5" i="7"/>
  <c r="F5" i="7"/>
  <c r="C6" i="7"/>
  <c r="D6" i="7"/>
  <c r="E6" i="7"/>
  <c r="F6" i="7"/>
  <c r="C7" i="7"/>
  <c r="D7" i="7"/>
  <c r="E7" i="7"/>
  <c r="F7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C20" i="7"/>
  <c r="D20" i="7"/>
  <c r="E20" i="7"/>
  <c r="F20" i="7"/>
  <c r="C21" i="7"/>
  <c r="D21" i="7"/>
  <c r="E21" i="7"/>
  <c r="F21" i="7"/>
  <c r="C22" i="7"/>
  <c r="D22" i="7"/>
  <c r="E22" i="7"/>
  <c r="F22" i="7"/>
  <c r="C23" i="7"/>
  <c r="D23" i="7"/>
  <c r="E23" i="7"/>
  <c r="F23" i="7"/>
  <c r="C24" i="7"/>
  <c r="D24" i="7"/>
  <c r="E24" i="7"/>
  <c r="F24" i="7"/>
  <c r="C25" i="7"/>
  <c r="D25" i="7"/>
  <c r="E25" i="7"/>
  <c r="F25" i="7"/>
  <c r="C26" i="7"/>
  <c r="D26" i="7"/>
  <c r="E26" i="7"/>
  <c r="F26" i="7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C31" i="7"/>
  <c r="D31" i="7"/>
  <c r="E31" i="7"/>
  <c r="F31" i="7"/>
  <c r="C32" i="7"/>
  <c r="D32" i="7"/>
  <c r="E32" i="7"/>
  <c r="F32" i="7"/>
  <c r="C33" i="7"/>
  <c r="D33" i="7"/>
  <c r="E33" i="7"/>
  <c r="F33" i="7"/>
  <c r="C34" i="7"/>
  <c r="D34" i="7"/>
  <c r="E34" i="7"/>
  <c r="F34" i="7"/>
  <c r="C35" i="7"/>
  <c r="D35" i="7"/>
  <c r="E35" i="7"/>
  <c r="F35" i="7"/>
  <c r="C36" i="7"/>
  <c r="D36" i="7"/>
  <c r="E36" i="7"/>
  <c r="F36" i="7"/>
  <c r="C37" i="7"/>
  <c r="D37" i="7"/>
  <c r="E37" i="7"/>
  <c r="F37" i="7"/>
  <c r="C38" i="7"/>
  <c r="D38" i="7"/>
  <c r="E38" i="7"/>
  <c r="F38" i="7"/>
  <c r="C39" i="7"/>
  <c r="D39" i="7"/>
  <c r="E39" i="7"/>
  <c r="F39" i="7"/>
  <c r="C40" i="7"/>
  <c r="D40" i="7"/>
  <c r="E40" i="7"/>
  <c r="F40" i="7"/>
  <c r="C41" i="7"/>
  <c r="D41" i="7"/>
  <c r="E41" i="7"/>
  <c r="F41" i="7"/>
  <c r="C42" i="7"/>
  <c r="D42" i="7"/>
  <c r="E42" i="7"/>
  <c r="F42" i="7"/>
  <c r="C43" i="7"/>
  <c r="D43" i="7"/>
  <c r="E43" i="7"/>
  <c r="F43" i="7"/>
  <c r="C44" i="7"/>
  <c r="D44" i="7"/>
  <c r="E44" i="7"/>
  <c r="F44" i="7"/>
  <c r="C45" i="7"/>
  <c r="D45" i="7"/>
  <c r="E45" i="7"/>
  <c r="F45" i="7"/>
  <c r="C46" i="7"/>
  <c r="D46" i="7"/>
  <c r="E46" i="7"/>
  <c r="F46" i="7"/>
  <c r="C47" i="7"/>
  <c r="D47" i="7"/>
  <c r="E47" i="7"/>
  <c r="F47" i="7"/>
  <c r="C48" i="7"/>
  <c r="D48" i="7"/>
  <c r="E48" i="7"/>
  <c r="F48" i="7"/>
  <c r="C49" i="7"/>
  <c r="D49" i="7"/>
  <c r="E49" i="7"/>
  <c r="F49" i="7"/>
  <c r="C50" i="7"/>
  <c r="D50" i="7"/>
  <c r="E50" i="7"/>
  <c r="F50" i="7"/>
  <c r="C51" i="7"/>
  <c r="D51" i="7"/>
  <c r="E51" i="7"/>
  <c r="F51" i="7"/>
  <c r="C52" i="7"/>
  <c r="D52" i="7"/>
  <c r="E52" i="7"/>
  <c r="F52" i="7"/>
  <c r="C53" i="7"/>
  <c r="D53" i="7"/>
  <c r="E53" i="7"/>
  <c r="F53" i="7"/>
  <c r="C54" i="7"/>
  <c r="D54" i="7"/>
  <c r="E54" i="7"/>
  <c r="F54" i="7"/>
  <c r="C55" i="7"/>
  <c r="D55" i="7"/>
  <c r="E55" i="7"/>
  <c r="F55" i="7"/>
  <c r="C56" i="7"/>
  <c r="D56" i="7"/>
  <c r="E56" i="7"/>
  <c r="F56" i="7"/>
  <c r="C57" i="7"/>
  <c r="D57" i="7"/>
  <c r="E57" i="7"/>
  <c r="F57" i="7"/>
  <c r="C58" i="7"/>
  <c r="D58" i="7"/>
  <c r="E58" i="7"/>
  <c r="F58" i="7"/>
  <c r="C59" i="7"/>
  <c r="D59" i="7"/>
  <c r="E59" i="7"/>
  <c r="F59" i="7"/>
  <c r="C60" i="7"/>
  <c r="D60" i="7"/>
  <c r="E60" i="7"/>
  <c r="F60" i="7"/>
  <c r="C61" i="7"/>
  <c r="D61" i="7"/>
  <c r="E61" i="7"/>
  <c r="F61" i="7"/>
  <c r="C62" i="7"/>
  <c r="D62" i="7"/>
  <c r="E62" i="7"/>
  <c r="F62" i="7"/>
  <c r="C63" i="7"/>
  <c r="D63" i="7"/>
  <c r="E63" i="7"/>
  <c r="F63" i="7"/>
  <c r="C64" i="7"/>
  <c r="D64" i="7"/>
  <c r="E64" i="7"/>
  <c r="F64" i="7"/>
  <c r="C65" i="7"/>
  <c r="D65" i="7"/>
  <c r="E65" i="7"/>
  <c r="F65" i="7"/>
  <c r="C66" i="7"/>
  <c r="D66" i="7"/>
  <c r="E66" i="7"/>
  <c r="F66" i="7"/>
  <c r="C67" i="7"/>
  <c r="D67" i="7"/>
  <c r="E67" i="7"/>
  <c r="F67" i="7"/>
  <c r="C68" i="7"/>
  <c r="D68" i="7"/>
  <c r="E68" i="7"/>
  <c r="F68" i="7"/>
  <c r="C69" i="7"/>
  <c r="D69" i="7"/>
  <c r="E69" i="7"/>
  <c r="F69" i="7"/>
  <c r="C70" i="7"/>
  <c r="D70" i="7"/>
  <c r="E70" i="7"/>
  <c r="F70" i="7"/>
  <c r="C71" i="7"/>
  <c r="D71" i="7"/>
  <c r="E71" i="7"/>
  <c r="F71" i="7"/>
  <c r="C72" i="7"/>
  <c r="D72" i="7"/>
  <c r="E72" i="7"/>
  <c r="F72" i="7"/>
  <c r="C73" i="7"/>
  <c r="D73" i="7"/>
  <c r="E73" i="7"/>
  <c r="F73" i="7"/>
  <c r="C74" i="7"/>
  <c r="D74" i="7"/>
  <c r="E74" i="7"/>
  <c r="F74" i="7"/>
  <c r="C75" i="7"/>
  <c r="D75" i="7"/>
  <c r="E75" i="7"/>
  <c r="F75" i="7"/>
  <c r="C76" i="7"/>
  <c r="D76" i="7"/>
  <c r="E76" i="7"/>
  <c r="F76" i="7"/>
  <c r="C77" i="7"/>
  <c r="D77" i="7"/>
  <c r="E77" i="7"/>
  <c r="F77" i="7"/>
  <c r="C78" i="7"/>
  <c r="D78" i="7"/>
  <c r="E78" i="7"/>
  <c r="F78" i="7"/>
  <c r="C79" i="7"/>
  <c r="D79" i="7"/>
  <c r="E79" i="7"/>
  <c r="F79" i="7"/>
  <c r="C80" i="7"/>
  <c r="D80" i="7"/>
  <c r="E80" i="7"/>
  <c r="F80" i="7"/>
  <c r="C81" i="7"/>
  <c r="D81" i="7"/>
  <c r="E81" i="7"/>
  <c r="F81" i="7"/>
  <c r="C82" i="7"/>
  <c r="D82" i="7"/>
  <c r="E82" i="7"/>
  <c r="F82" i="7"/>
  <c r="C83" i="7"/>
  <c r="D83" i="7"/>
  <c r="E83" i="7"/>
  <c r="F83" i="7"/>
  <c r="C84" i="7"/>
  <c r="D84" i="7"/>
  <c r="E84" i="7"/>
  <c r="F84" i="7"/>
  <c r="C86" i="7"/>
  <c r="D86" i="7"/>
  <c r="E86" i="7"/>
  <c r="F86" i="7"/>
  <c r="C87" i="7"/>
  <c r="D87" i="7"/>
  <c r="E87" i="7"/>
  <c r="F87" i="7"/>
  <c r="C88" i="7"/>
  <c r="D88" i="7"/>
  <c r="E88" i="7"/>
  <c r="F88" i="7"/>
  <c r="C89" i="7"/>
  <c r="D89" i="7"/>
  <c r="E89" i="7"/>
  <c r="F89" i="7"/>
  <c r="C90" i="7"/>
  <c r="D90" i="7"/>
  <c r="E90" i="7"/>
  <c r="F90" i="7"/>
  <c r="C91" i="7"/>
  <c r="D91" i="7"/>
  <c r="E91" i="7"/>
  <c r="F91" i="7"/>
  <c r="C92" i="7"/>
  <c r="D92" i="7"/>
  <c r="E92" i="7"/>
  <c r="F92" i="7"/>
  <c r="C93" i="7"/>
  <c r="D93" i="7"/>
  <c r="E93" i="7"/>
  <c r="F93" i="7"/>
  <c r="C94" i="7"/>
  <c r="D94" i="7"/>
  <c r="E94" i="7"/>
  <c r="F94" i="7"/>
  <c r="C95" i="7"/>
  <c r="D95" i="7"/>
  <c r="E95" i="7"/>
  <c r="F95" i="7"/>
  <c r="C96" i="7"/>
  <c r="D96" i="7"/>
  <c r="E96" i="7"/>
  <c r="F96" i="7"/>
  <c r="C97" i="7"/>
  <c r="D97" i="7"/>
  <c r="E97" i="7"/>
  <c r="F97" i="7"/>
  <c r="C98" i="7"/>
  <c r="D98" i="7"/>
  <c r="E98" i="7"/>
  <c r="F98" i="7"/>
  <c r="C99" i="7"/>
  <c r="D99" i="7"/>
  <c r="E99" i="7"/>
  <c r="F99" i="7"/>
  <c r="C100" i="7"/>
  <c r="D100" i="7"/>
  <c r="E100" i="7"/>
  <c r="F100" i="7"/>
  <c r="C101" i="7"/>
  <c r="D101" i="7"/>
  <c r="E101" i="7"/>
  <c r="F101" i="7"/>
  <c r="C102" i="7"/>
  <c r="D102" i="7"/>
  <c r="E102" i="7"/>
  <c r="F102" i="7"/>
  <c r="C103" i="7"/>
  <c r="D103" i="7"/>
  <c r="E103" i="7"/>
  <c r="F103" i="7"/>
  <c r="C104" i="7"/>
  <c r="D104" i="7"/>
  <c r="E104" i="7"/>
  <c r="F104" i="7"/>
  <c r="C105" i="7"/>
  <c r="D105" i="7"/>
  <c r="E105" i="7"/>
  <c r="F105" i="7"/>
  <c r="C106" i="7"/>
  <c r="D106" i="7"/>
  <c r="E106" i="7"/>
  <c r="F106" i="7"/>
  <c r="C107" i="7"/>
  <c r="D107" i="7"/>
  <c r="E107" i="7"/>
  <c r="F107" i="7"/>
  <c r="C108" i="7"/>
  <c r="D108" i="7"/>
  <c r="E108" i="7"/>
  <c r="F108" i="7"/>
  <c r="C109" i="7"/>
  <c r="D109" i="7"/>
  <c r="E109" i="7"/>
  <c r="F109" i="7"/>
  <c r="C110" i="7"/>
  <c r="D110" i="7"/>
  <c r="E110" i="7"/>
  <c r="F110" i="7"/>
  <c r="C111" i="7"/>
  <c r="D111" i="7"/>
  <c r="E111" i="7"/>
  <c r="F111" i="7"/>
  <c r="C112" i="7"/>
  <c r="D112" i="7"/>
  <c r="E112" i="7"/>
  <c r="F112" i="7"/>
  <c r="C113" i="7"/>
  <c r="D113" i="7"/>
  <c r="E113" i="7"/>
  <c r="F113" i="7"/>
  <c r="C114" i="7"/>
  <c r="D114" i="7"/>
  <c r="E114" i="7"/>
  <c r="F114" i="7"/>
  <c r="C115" i="7"/>
  <c r="D115" i="7"/>
  <c r="E115" i="7"/>
  <c r="F115" i="7"/>
  <c r="C116" i="7"/>
  <c r="D116" i="7"/>
  <c r="E116" i="7"/>
  <c r="F116" i="7"/>
  <c r="C117" i="7"/>
  <c r="D117" i="7"/>
  <c r="E117" i="7"/>
  <c r="F117" i="7"/>
  <c r="C118" i="7"/>
  <c r="D118" i="7"/>
  <c r="E118" i="7"/>
  <c r="F118" i="7"/>
  <c r="C119" i="7"/>
  <c r="D119" i="7"/>
  <c r="E119" i="7"/>
  <c r="F119" i="7"/>
  <c r="C120" i="7"/>
  <c r="D120" i="7"/>
  <c r="E120" i="7"/>
  <c r="F120" i="7"/>
  <c r="C121" i="7"/>
  <c r="D121" i="7"/>
  <c r="E121" i="7"/>
  <c r="F121" i="7"/>
  <c r="C122" i="7"/>
  <c r="D122" i="7"/>
  <c r="E122" i="7"/>
  <c r="F122" i="7"/>
  <c r="C123" i="7"/>
  <c r="D123" i="7"/>
  <c r="E123" i="7"/>
  <c r="F123" i="7"/>
  <c r="C124" i="7"/>
  <c r="D124" i="7"/>
  <c r="E124" i="7"/>
  <c r="F124" i="7"/>
  <c r="C125" i="7"/>
  <c r="D125" i="7"/>
  <c r="E125" i="7"/>
  <c r="F125" i="7"/>
  <c r="C126" i="7"/>
  <c r="D126" i="7"/>
  <c r="E126" i="7"/>
  <c r="F126" i="7"/>
  <c r="C127" i="7"/>
  <c r="D127" i="7"/>
  <c r="E127" i="7"/>
  <c r="F127" i="7"/>
  <c r="C128" i="7"/>
  <c r="D128" i="7"/>
  <c r="E128" i="7"/>
  <c r="F128" i="7"/>
  <c r="C129" i="7"/>
  <c r="D129" i="7"/>
  <c r="E129" i="7"/>
  <c r="F129" i="7"/>
  <c r="C130" i="7"/>
  <c r="D130" i="7"/>
  <c r="E130" i="7"/>
  <c r="F130" i="7"/>
  <c r="C131" i="7"/>
  <c r="D131" i="7"/>
  <c r="E131" i="7"/>
  <c r="F131" i="7"/>
  <c r="C132" i="7"/>
  <c r="D132" i="7"/>
  <c r="E132" i="7"/>
  <c r="F132" i="7"/>
  <c r="C133" i="7"/>
  <c r="D133" i="7"/>
  <c r="E133" i="7"/>
  <c r="F133" i="7"/>
  <c r="C134" i="7"/>
  <c r="D134" i="7"/>
  <c r="E134" i="7"/>
  <c r="F134" i="7"/>
  <c r="C135" i="7"/>
  <c r="D135" i="7"/>
  <c r="E135" i="7"/>
  <c r="F135" i="7"/>
  <c r="C136" i="7"/>
  <c r="D136" i="7"/>
  <c r="E136" i="7"/>
  <c r="F136" i="7"/>
  <c r="C137" i="7"/>
  <c r="D137" i="7"/>
  <c r="E137" i="7"/>
  <c r="F137" i="7"/>
  <c r="C138" i="7"/>
  <c r="D138" i="7"/>
  <c r="E138" i="7"/>
  <c r="F138" i="7"/>
  <c r="C139" i="7"/>
  <c r="D139" i="7"/>
  <c r="E139" i="7"/>
  <c r="F139" i="7"/>
  <c r="C140" i="7"/>
  <c r="D140" i="7"/>
  <c r="E140" i="7"/>
  <c r="F140" i="7"/>
  <c r="C141" i="7"/>
  <c r="D141" i="7"/>
  <c r="E141" i="7"/>
  <c r="F141" i="7"/>
  <c r="C142" i="7"/>
  <c r="D142" i="7"/>
  <c r="E142" i="7"/>
  <c r="F142" i="7"/>
  <c r="C143" i="7"/>
  <c r="D143" i="7"/>
  <c r="E143" i="7"/>
  <c r="F143" i="7"/>
  <c r="C144" i="7"/>
  <c r="D144" i="7"/>
  <c r="E144" i="7"/>
  <c r="F144" i="7"/>
  <c r="C145" i="7"/>
  <c r="D145" i="7"/>
  <c r="E145" i="7"/>
  <c r="F145" i="7"/>
  <c r="C146" i="7"/>
  <c r="D146" i="7"/>
  <c r="E146" i="7"/>
  <c r="F146" i="7"/>
  <c r="C147" i="7"/>
  <c r="D147" i="7"/>
  <c r="E147" i="7"/>
  <c r="F147" i="7"/>
  <c r="C148" i="7"/>
  <c r="D148" i="7"/>
  <c r="E148" i="7"/>
  <c r="F148" i="7"/>
  <c r="C149" i="7"/>
  <c r="D149" i="7"/>
  <c r="E149" i="7"/>
  <c r="F149" i="7"/>
  <c r="C150" i="7"/>
  <c r="D150" i="7"/>
  <c r="E150" i="7"/>
  <c r="F150" i="7"/>
  <c r="C151" i="7"/>
  <c r="D151" i="7"/>
  <c r="E151" i="7"/>
  <c r="F151" i="7"/>
  <c r="C152" i="7"/>
  <c r="D152" i="7"/>
  <c r="E152" i="7"/>
  <c r="F152" i="7"/>
  <c r="C153" i="7"/>
  <c r="D153" i="7"/>
  <c r="E153" i="7"/>
  <c r="F153" i="7"/>
  <c r="C154" i="7"/>
  <c r="D154" i="7"/>
  <c r="E154" i="7"/>
  <c r="F154" i="7"/>
  <c r="C155" i="7"/>
  <c r="D155" i="7"/>
  <c r="E155" i="7"/>
  <c r="F155" i="7"/>
  <c r="C156" i="7"/>
  <c r="D156" i="7"/>
  <c r="E156" i="7"/>
  <c r="F156" i="7"/>
  <c r="C157" i="7"/>
  <c r="D157" i="7"/>
  <c r="E157" i="7"/>
  <c r="F157" i="7"/>
  <c r="C158" i="7"/>
  <c r="D158" i="7"/>
  <c r="E158" i="7"/>
  <c r="F158" i="7"/>
  <c r="C159" i="7"/>
  <c r="D159" i="7"/>
  <c r="E159" i="7"/>
  <c r="F159" i="7"/>
  <c r="C160" i="7"/>
  <c r="D160" i="7"/>
  <c r="E160" i="7"/>
  <c r="F160" i="7"/>
  <c r="C161" i="7"/>
  <c r="D161" i="7"/>
  <c r="E161" i="7"/>
  <c r="F161" i="7"/>
  <c r="C162" i="7"/>
  <c r="D162" i="7"/>
  <c r="E162" i="7"/>
  <c r="F162" i="7"/>
  <c r="C163" i="7"/>
  <c r="D163" i="7"/>
  <c r="E163" i="7"/>
  <c r="F163" i="7"/>
  <c r="C164" i="7"/>
  <c r="D164" i="7"/>
  <c r="E164" i="7"/>
  <c r="F164" i="7"/>
  <c r="C165" i="7"/>
  <c r="D165" i="7"/>
  <c r="E165" i="7"/>
  <c r="F165" i="7"/>
  <c r="C166" i="7"/>
  <c r="D166" i="7"/>
  <c r="E166" i="7"/>
  <c r="F166" i="7"/>
  <c r="C167" i="7"/>
  <c r="D167" i="7"/>
  <c r="E167" i="7"/>
  <c r="F167" i="7"/>
  <c r="C168" i="7"/>
  <c r="D168" i="7"/>
  <c r="E168" i="7"/>
  <c r="F168" i="7"/>
  <c r="C169" i="7"/>
  <c r="D169" i="7"/>
  <c r="E169" i="7"/>
  <c r="F169" i="7"/>
  <c r="C170" i="7"/>
  <c r="D170" i="7"/>
  <c r="E170" i="7"/>
  <c r="F170" i="7"/>
  <c r="C171" i="7"/>
  <c r="D171" i="7"/>
  <c r="E171" i="7"/>
  <c r="F171" i="7"/>
  <c r="C172" i="7"/>
  <c r="D172" i="7"/>
  <c r="E172" i="7"/>
  <c r="F172" i="7"/>
  <c r="C173" i="7"/>
  <c r="D173" i="7"/>
  <c r="E173" i="7"/>
  <c r="F173" i="7"/>
  <c r="C174" i="7"/>
  <c r="D174" i="7"/>
  <c r="E174" i="7"/>
  <c r="F174" i="7"/>
  <c r="C175" i="7"/>
  <c r="D175" i="7"/>
  <c r="E175" i="7"/>
  <c r="F175" i="7"/>
  <c r="C176" i="7"/>
  <c r="D176" i="7"/>
  <c r="E176" i="7"/>
  <c r="F176" i="7"/>
  <c r="C177" i="7"/>
  <c r="D177" i="7"/>
  <c r="E177" i="7"/>
  <c r="F177" i="7"/>
  <c r="C178" i="7"/>
  <c r="D178" i="7"/>
  <c r="E178" i="7"/>
  <c r="F178" i="7"/>
  <c r="C179" i="7"/>
  <c r="D179" i="7"/>
  <c r="E179" i="7"/>
  <c r="F179" i="7"/>
  <c r="C180" i="7"/>
  <c r="D180" i="7"/>
  <c r="E180" i="7"/>
  <c r="F180" i="7"/>
  <c r="C181" i="7"/>
  <c r="D181" i="7"/>
  <c r="E181" i="7"/>
  <c r="F181" i="7"/>
  <c r="C182" i="7"/>
  <c r="D182" i="7"/>
  <c r="E182" i="7"/>
  <c r="F182" i="7"/>
  <c r="C183" i="7"/>
  <c r="D183" i="7"/>
  <c r="E183" i="7"/>
  <c r="F183" i="7"/>
  <c r="C184" i="7"/>
  <c r="D184" i="7"/>
  <c r="E184" i="7"/>
  <c r="F184" i="7"/>
  <c r="C185" i="7"/>
  <c r="D185" i="7"/>
  <c r="E185" i="7"/>
  <c r="F185" i="7"/>
  <c r="C186" i="7"/>
  <c r="D186" i="7"/>
  <c r="E186" i="7"/>
  <c r="F186" i="7"/>
  <c r="C187" i="7"/>
  <c r="D187" i="7"/>
  <c r="E187" i="7"/>
  <c r="F187" i="7"/>
  <c r="C188" i="7"/>
  <c r="D188" i="7"/>
  <c r="E188" i="7"/>
  <c r="F188" i="7"/>
  <c r="C189" i="7"/>
  <c r="D189" i="7"/>
  <c r="E189" i="7"/>
  <c r="F189" i="7"/>
  <c r="C190" i="7"/>
  <c r="D190" i="7"/>
  <c r="E190" i="7"/>
  <c r="F190" i="7"/>
  <c r="C191" i="7"/>
  <c r="D191" i="7"/>
  <c r="E191" i="7"/>
  <c r="F191" i="7"/>
  <c r="C192" i="7"/>
  <c r="D192" i="7"/>
  <c r="E192" i="7"/>
  <c r="F192" i="7"/>
  <c r="C193" i="7"/>
  <c r="D193" i="7"/>
  <c r="E193" i="7"/>
  <c r="F193" i="7"/>
  <c r="C194" i="7"/>
  <c r="D194" i="7"/>
  <c r="E194" i="7"/>
  <c r="F194" i="7"/>
  <c r="C195" i="7"/>
  <c r="D195" i="7"/>
  <c r="E195" i="7"/>
  <c r="F195" i="7"/>
  <c r="C196" i="7"/>
  <c r="D196" i="7"/>
  <c r="E196" i="7"/>
  <c r="F196" i="7"/>
  <c r="C197" i="7"/>
  <c r="D197" i="7"/>
  <c r="E197" i="7"/>
  <c r="F197" i="7"/>
  <c r="C198" i="7"/>
  <c r="D198" i="7"/>
  <c r="E198" i="7"/>
  <c r="F198" i="7"/>
  <c r="C199" i="7"/>
  <c r="D199" i="7"/>
  <c r="E199" i="7"/>
  <c r="F199" i="7"/>
  <c r="C200" i="7"/>
  <c r="D200" i="7"/>
  <c r="E200" i="7"/>
  <c r="F200" i="7"/>
  <c r="C201" i="7"/>
  <c r="D201" i="7"/>
  <c r="E201" i="7"/>
  <c r="F201" i="7"/>
  <c r="C202" i="7"/>
  <c r="D202" i="7"/>
  <c r="E202" i="7"/>
  <c r="F202" i="7"/>
  <c r="C203" i="7"/>
  <c r="D203" i="7"/>
  <c r="E203" i="7"/>
  <c r="F203" i="7"/>
  <c r="C204" i="7"/>
  <c r="D204" i="7"/>
  <c r="E204" i="7"/>
  <c r="F204" i="7"/>
  <c r="C205" i="7"/>
  <c r="D205" i="7"/>
  <c r="E205" i="7"/>
  <c r="F205" i="7"/>
  <c r="C206" i="7"/>
  <c r="D206" i="7"/>
  <c r="E206" i="7"/>
  <c r="F206" i="7"/>
  <c r="C207" i="7"/>
  <c r="D207" i="7"/>
  <c r="E207" i="7"/>
  <c r="F207" i="7"/>
  <c r="C208" i="7"/>
  <c r="D208" i="7"/>
  <c r="E208" i="7"/>
  <c r="F208" i="7"/>
  <c r="C209" i="7"/>
  <c r="D209" i="7"/>
  <c r="E209" i="7"/>
  <c r="F209" i="7"/>
  <c r="C210" i="7"/>
  <c r="D210" i="7"/>
  <c r="E210" i="7"/>
  <c r="F210" i="7"/>
  <c r="C211" i="7"/>
  <c r="D211" i="7"/>
  <c r="E211" i="7"/>
  <c r="F211" i="7"/>
  <c r="C212" i="7"/>
  <c r="D212" i="7"/>
  <c r="E212" i="7"/>
  <c r="F212" i="7"/>
  <c r="C213" i="7"/>
  <c r="D213" i="7"/>
  <c r="E213" i="7"/>
  <c r="F213" i="7"/>
  <c r="C214" i="7"/>
  <c r="D214" i="7"/>
  <c r="E214" i="7"/>
  <c r="F214" i="7"/>
  <c r="C215" i="7"/>
  <c r="D215" i="7"/>
  <c r="E215" i="7"/>
  <c r="F215" i="7"/>
  <c r="C216" i="7"/>
  <c r="D216" i="7"/>
  <c r="E216" i="7"/>
  <c r="F216" i="7"/>
  <c r="C217" i="7"/>
  <c r="D217" i="7"/>
  <c r="E217" i="7"/>
  <c r="F217" i="7"/>
  <c r="C218" i="7"/>
  <c r="D218" i="7"/>
  <c r="E218" i="7"/>
  <c r="F218" i="7"/>
  <c r="C219" i="7"/>
  <c r="D219" i="7"/>
  <c r="E219" i="7"/>
  <c r="F219" i="7"/>
  <c r="C220" i="7"/>
  <c r="D220" i="7"/>
  <c r="E220" i="7"/>
  <c r="F220" i="7"/>
  <c r="C221" i="7"/>
  <c r="D221" i="7"/>
  <c r="E221" i="7"/>
  <c r="F221" i="7"/>
  <c r="C222" i="7"/>
  <c r="D222" i="7"/>
  <c r="E222" i="7"/>
  <c r="F222" i="7"/>
  <c r="C223" i="7"/>
  <c r="D223" i="7"/>
  <c r="E223" i="7"/>
  <c r="F223" i="7"/>
  <c r="C224" i="7"/>
  <c r="D224" i="7"/>
  <c r="E224" i="7"/>
  <c r="F224" i="7"/>
  <c r="C225" i="7"/>
  <c r="D225" i="7"/>
  <c r="E225" i="7"/>
  <c r="F225" i="7"/>
  <c r="C226" i="7"/>
  <c r="D226" i="7"/>
  <c r="E226" i="7"/>
  <c r="F226" i="7"/>
  <c r="C227" i="7"/>
  <c r="D227" i="7"/>
  <c r="E227" i="7"/>
  <c r="F227" i="7"/>
  <c r="C228" i="7"/>
  <c r="D228" i="7"/>
  <c r="E228" i="7"/>
  <c r="F228" i="7"/>
  <c r="C229" i="7"/>
  <c r="D229" i="7"/>
  <c r="E229" i="7"/>
  <c r="C230" i="7"/>
  <c r="D230" i="7"/>
  <c r="E230" i="7"/>
  <c r="F230" i="7"/>
  <c r="C231" i="7"/>
  <c r="D231" i="7"/>
  <c r="E231" i="7"/>
  <c r="F231" i="7"/>
  <c r="C232" i="7"/>
  <c r="D232" i="7"/>
  <c r="E232" i="7"/>
  <c r="F232" i="7"/>
  <c r="C233" i="7"/>
  <c r="D233" i="7"/>
  <c r="E233" i="7"/>
  <c r="F233" i="7"/>
  <c r="C234" i="7"/>
  <c r="D234" i="7"/>
  <c r="E234" i="7"/>
  <c r="F234" i="7"/>
  <c r="C235" i="7"/>
  <c r="D235" i="7"/>
  <c r="E235" i="7"/>
  <c r="F235" i="7"/>
  <c r="C236" i="7"/>
  <c r="D236" i="7"/>
  <c r="E236" i="7"/>
  <c r="F236" i="7"/>
  <c r="C237" i="7"/>
  <c r="D237" i="7"/>
  <c r="E237" i="7"/>
  <c r="F237" i="7"/>
  <c r="C238" i="7"/>
  <c r="D238" i="7"/>
  <c r="E238" i="7"/>
  <c r="F238" i="7"/>
  <c r="C239" i="7"/>
  <c r="D239" i="7"/>
  <c r="E239" i="7"/>
  <c r="F239" i="7"/>
  <c r="C240" i="7"/>
  <c r="D240" i="7"/>
  <c r="E240" i="7"/>
  <c r="F240" i="7"/>
  <c r="C241" i="7"/>
  <c r="D241" i="7"/>
  <c r="E241" i="7"/>
  <c r="F241" i="7"/>
  <c r="C242" i="7"/>
  <c r="D242" i="7"/>
  <c r="E242" i="7"/>
  <c r="F242" i="7"/>
  <c r="C243" i="7"/>
  <c r="D243" i="7"/>
  <c r="E243" i="7"/>
  <c r="F243" i="7"/>
  <c r="C244" i="7"/>
  <c r="D244" i="7"/>
  <c r="E244" i="7"/>
  <c r="F244" i="7"/>
  <c r="C245" i="7"/>
  <c r="D245" i="7"/>
  <c r="E245" i="7"/>
  <c r="F245" i="7"/>
  <c r="C246" i="7"/>
  <c r="D246" i="7"/>
  <c r="E246" i="7"/>
  <c r="F246" i="7"/>
  <c r="C247" i="7"/>
  <c r="D247" i="7"/>
  <c r="E247" i="7"/>
  <c r="F247" i="7"/>
  <c r="C248" i="7"/>
  <c r="D248" i="7"/>
  <c r="E248" i="7"/>
  <c r="F248" i="7"/>
  <c r="C249" i="7"/>
  <c r="D249" i="7"/>
  <c r="E249" i="7"/>
  <c r="F249" i="7"/>
  <c r="C250" i="7"/>
  <c r="D250" i="7"/>
  <c r="E250" i="7"/>
  <c r="F250" i="7"/>
  <c r="C251" i="7"/>
  <c r="D251" i="7"/>
  <c r="E251" i="7"/>
  <c r="F251" i="7"/>
  <c r="F2" i="7"/>
  <c r="E2" i="7"/>
  <c r="D2" i="7"/>
  <c r="C2" i="7"/>
  <c r="AF44" i="62"/>
  <c r="F252" i="7"/>
  <c r="E252" i="7"/>
  <c r="AE34" i="62"/>
  <c r="AF38" i="62"/>
  <c r="AE37" i="62"/>
  <c r="AF28" i="62"/>
  <c r="AE30" i="62"/>
  <c r="AF31" i="62"/>
  <c r="G85" i="7"/>
  <c r="F253" i="7"/>
  <c r="G86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88" i="7"/>
  <c r="G87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95" i="7"/>
  <c r="G94" i="7"/>
  <c r="G93" i="7"/>
  <c r="G92" i="7"/>
  <c r="G91" i="7"/>
  <c r="G90" i="7"/>
  <c r="G89" i="7"/>
  <c r="G63" i="7"/>
  <c r="G62" i="7"/>
  <c r="G61" i="7"/>
  <c r="G60" i="7"/>
  <c r="G59" i="7"/>
  <c r="G58" i="7"/>
  <c r="G57" i="7"/>
  <c r="G56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221" i="7"/>
  <c r="G230" i="7"/>
  <c r="G206" i="7"/>
  <c r="G198" i="7"/>
  <c r="G194" i="7"/>
  <c r="G246" i="7"/>
  <c r="G241" i="7"/>
  <c r="G225" i="7"/>
  <c r="G220" i="7"/>
  <c r="G216" i="7"/>
  <c r="G218" i="7"/>
  <c r="G242" i="7"/>
  <c r="G232" i="7"/>
  <c r="G226" i="7"/>
  <c r="G248" i="7"/>
  <c r="G237" i="7"/>
  <c r="G219" i="7"/>
  <c r="G215" i="7"/>
  <c r="G212" i="7"/>
  <c r="G209" i="7"/>
  <c r="G207" i="7"/>
  <c r="G204" i="7"/>
  <c r="G201" i="7"/>
  <c r="G193" i="7"/>
  <c r="G2" i="7"/>
  <c r="G210" i="7"/>
  <c r="G199" i="7"/>
  <c r="G196" i="7"/>
  <c r="G195" i="7"/>
  <c r="G251" i="7"/>
  <c r="G250" i="7"/>
  <c r="G249" i="7"/>
  <c r="G247" i="7"/>
  <c r="G245" i="7"/>
  <c r="G244" i="7"/>
  <c r="G243" i="7"/>
  <c r="G240" i="7"/>
  <c r="G239" i="7"/>
  <c r="G238" i="7"/>
  <c r="G236" i="7"/>
  <c r="G235" i="7"/>
  <c r="G234" i="7"/>
  <c r="G233" i="7"/>
  <c r="G231" i="7"/>
  <c r="G229" i="7"/>
  <c r="G228" i="7"/>
  <c r="G227" i="7"/>
  <c r="G224" i="7"/>
  <c r="G223" i="7"/>
  <c r="G222" i="7"/>
  <c r="G217" i="7"/>
  <c r="G214" i="7"/>
  <c r="G203" i="7"/>
  <c r="G213" i="7"/>
  <c r="G211" i="7"/>
  <c r="G208" i="7"/>
  <c r="G205" i="7"/>
  <c r="G202" i="7"/>
  <c r="G200" i="7"/>
  <c r="G197" i="7"/>
  <c r="G19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  <charset val="162"/>
          </rPr>
          <t>Her hesap kodu için ayrı hesaplama yapılacak.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1" authorId="0" shapeId="0" xr:uid="{00000000-0006-0000-0600-000001000000}">
      <text>
        <r>
          <rPr>
            <sz val="9"/>
            <color indexed="81"/>
            <rFont val="Tahoma"/>
            <family val="2"/>
            <charset val="162"/>
          </rPr>
          <t>Her hesap kodu için ayrı hesaplama yapılacak.</t>
        </r>
      </text>
    </comment>
  </commentList>
</comments>
</file>

<file path=xl/sharedStrings.xml><?xml version="1.0" encoding="utf-8"?>
<sst xmlns="http://schemas.openxmlformats.org/spreadsheetml/2006/main" count="898" uniqueCount="550">
  <si>
    <t>Hesap Kodu</t>
  </si>
  <si>
    <t>Borç Toplamı</t>
  </si>
  <si>
    <t>Alacak Toplamı</t>
  </si>
  <si>
    <t>Borç Bakiye</t>
  </si>
  <si>
    <t>Alacak Bakiye</t>
  </si>
  <si>
    <t>100</t>
  </si>
  <si>
    <t>101</t>
  </si>
  <si>
    <t>102</t>
  </si>
  <si>
    <t>103</t>
  </si>
  <si>
    <t>108</t>
  </si>
  <si>
    <t>120</t>
  </si>
  <si>
    <t>121</t>
  </si>
  <si>
    <t>126</t>
  </si>
  <si>
    <t>127</t>
  </si>
  <si>
    <t>128</t>
  </si>
  <si>
    <t>135</t>
  </si>
  <si>
    <t>136</t>
  </si>
  <si>
    <t>150</t>
  </si>
  <si>
    <t>151</t>
  </si>
  <si>
    <t>152</t>
  </si>
  <si>
    <t>153</t>
  </si>
  <si>
    <t>157</t>
  </si>
  <si>
    <t>159</t>
  </si>
  <si>
    <t>180</t>
  </si>
  <si>
    <t>181</t>
  </si>
  <si>
    <t>190</t>
  </si>
  <si>
    <t>191</t>
  </si>
  <si>
    <t>192</t>
  </si>
  <si>
    <t>193</t>
  </si>
  <si>
    <t>226</t>
  </si>
  <si>
    <t>252</t>
  </si>
  <si>
    <t>253</t>
  </si>
  <si>
    <t>254</t>
  </si>
  <si>
    <t>255</t>
  </si>
  <si>
    <t>256</t>
  </si>
  <si>
    <t>257</t>
  </si>
  <si>
    <t>258</t>
  </si>
  <si>
    <t>260</t>
  </si>
  <si>
    <t>263</t>
  </si>
  <si>
    <t>267</t>
  </si>
  <si>
    <t>268</t>
  </si>
  <si>
    <t>280</t>
  </si>
  <si>
    <t>300</t>
  </si>
  <si>
    <t>301</t>
  </si>
  <si>
    <t>302</t>
  </si>
  <si>
    <t>303</t>
  </si>
  <si>
    <t>309</t>
  </si>
  <si>
    <t>320</t>
  </si>
  <si>
    <t>321</t>
  </si>
  <si>
    <t>329</t>
  </si>
  <si>
    <t>331</t>
  </si>
  <si>
    <t>335</t>
  </si>
  <si>
    <t>336</t>
  </si>
  <si>
    <t>340</t>
  </si>
  <si>
    <t>360</t>
  </si>
  <si>
    <t>361</t>
  </si>
  <si>
    <t>368</t>
  </si>
  <si>
    <t>370</t>
  </si>
  <si>
    <t>371</t>
  </si>
  <si>
    <t>372</t>
  </si>
  <si>
    <t>380</t>
  </si>
  <si>
    <t>381</t>
  </si>
  <si>
    <t>391</t>
  </si>
  <si>
    <t>392</t>
  </si>
  <si>
    <t>400</t>
  </si>
  <si>
    <t>401</t>
  </si>
  <si>
    <t>402</t>
  </si>
  <si>
    <t>438</t>
  </si>
  <si>
    <t>500</t>
  </si>
  <si>
    <t>501</t>
  </si>
  <si>
    <t>502</t>
  </si>
  <si>
    <t>540</t>
  </si>
  <si>
    <t>549</t>
  </si>
  <si>
    <t>570</t>
  </si>
  <si>
    <t>580</t>
  </si>
  <si>
    <t>590</t>
  </si>
  <si>
    <t>600</t>
  </si>
  <si>
    <t>601</t>
  </si>
  <si>
    <t>602</t>
  </si>
  <si>
    <t>610</t>
  </si>
  <si>
    <t>611</t>
  </si>
  <si>
    <t>612</t>
  </si>
  <si>
    <t>620</t>
  </si>
  <si>
    <t>621</t>
  </si>
  <si>
    <t>631</t>
  </si>
  <si>
    <t>632</t>
  </si>
  <si>
    <t>642</t>
  </si>
  <si>
    <t>646</t>
  </si>
  <si>
    <t>649</t>
  </si>
  <si>
    <t>656</t>
  </si>
  <si>
    <t>660</t>
  </si>
  <si>
    <t>679</t>
  </si>
  <si>
    <t>689</t>
  </si>
  <si>
    <t>690</t>
  </si>
  <si>
    <t>691</t>
  </si>
  <si>
    <t>692</t>
  </si>
  <si>
    <t>DÖNEM NET KARI VEYA ZARARI</t>
  </si>
  <si>
    <t>710</t>
  </si>
  <si>
    <t>711</t>
  </si>
  <si>
    <t>720</t>
  </si>
  <si>
    <t>721</t>
  </si>
  <si>
    <t>730</t>
  </si>
  <si>
    <t>731</t>
  </si>
  <si>
    <t>760</t>
  </si>
  <si>
    <t>761</t>
  </si>
  <si>
    <t>770</t>
  </si>
  <si>
    <t>771</t>
  </si>
  <si>
    <t>780</t>
  </si>
  <si>
    <t>781</t>
  </si>
  <si>
    <t>Hesap kodu</t>
  </si>
  <si>
    <t>Hesap adı</t>
  </si>
  <si>
    <t>BLANÇO DEĞERİ</t>
  </si>
  <si>
    <t>Kasa</t>
  </si>
  <si>
    <t>Alınan çekler</t>
  </si>
  <si>
    <t>Bankalar</t>
  </si>
  <si>
    <t>Verilen Çekler ve Ödeme Emirleri (-)</t>
  </si>
  <si>
    <t>Diğer Hazır Değerler</t>
  </si>
  <si>
    <t>110</t>
  </si>
  <si>
    <t>Hisse senetleri</t>
  </si>
  <si>
    <t>111</t>
  </si>
  <si>
    <t>Özel Kesim Tahvil .Senet ve Bonoları</t>
  </si>
  <si>
    <t>112</t>
  </si>
  <si>
    <t>Kamu Kesimi Tahvil. Senet ve Bonoları</t>
  </si>
  <si>
    <t>118</t>
  </si>
  <si>
    <t>Diğer Menkul Kıymetler</t>
  </si>
  <si>
    <t>119</t>
  </si>
  <si>
    <t>Menkul Kıymetler Değer Düşüklüğü Karşılığı (-)</t>
  </si>
  <si>
    <t>Alıcılar</t>
  </si>
  <si>
    <t>Alacak Senetleri</t>
  </si>
  <si>
    <t>122</t>
  </si>
  <si>
    <t>Alacak Senetleri Reeskontu(-)</t>
  </si>
  <si>
    <t>Verilen Depozito ve Teminatlar</t>
  </si>
  <si>
    <t>Diğer Ticari Alacaklar</t>
  </si>
  <si>
    <t>Şüpheli Ticari Alacaklar</t>
  </si>
  <si>
    <t>129</t>
  </si>
  <si>
    <t>Şüpheli Ticari Alacaklar Karşılığı (-)</t>
  </si>
  <si>
    <t>131</t>
  </si>
  <si>
    <t>Ortaklardan Alacaklar</t>
  </si>
  <si>
    <t>132</t>
  </si>
  <si>
    <t>İştiraklerden Alacaklar</t>
  </si>
  <si>
    <t>133</t>
  </si>
  <si>
    <t>Bağlı Ortaklıklardan Alacaklar</t>
  </si>
  <si>
    <t>Personelden Alacaklar</t>
  </si>
  <si>
    <t>Diğer Çeşitli Alacaklar</t>
  </si>
  <si>
    <t>137</t>
  </si>
  <si>
    <t>Diğer Alacak Senetleri Reeskontu (-)</t>
  </si>
  <si>
    <t>138</t>
  </si>
  <si>
    <t>Şüpheli Diğer Alacaklar</t>
  </si>
  <si>
    <t>139</t>
  </si>
  <si>
    <t>Şüpheli Diğer Alacaklar Karşılığı (-)</t>
  </si>
  <si>
    <t>İlk Madde ve Malzeme</t>
  </si>
  <si>
    <t>Yarı Mamüller-Üretim</t>
  </si>
  <si>
    <t>Mamüller</t>
  </si>
  <si>
    <t>Ticari Mallar</t>
  </si>
  <si>
    <t>Diğer Stoklar</t>
  </si>
  <si>
    <t>158</t>
  </si>
  <si>
    <t>Stok Değer Düşüklüğü Karşılığı (-)</t>
  </si>
  <si>
    <t>Verilen Sipariş Avansları</t>
  </si>
  <si>
    <t>170</t>
  </si>
  <si>
    <t>Yıllara Yaygın İnş.ve Onarım Maaliyetleri</t>
  </si>
  <si>
    <t>179</t>
  </si>
  <si>
    <t>Taşeronlara Verilen Avanslar</t>
  </si>
  <si>
    <t>Gelecek Aylara Ait  Giderler</t>
  </si>
  <si>
    <t>Gelir Tahakkukları</t>
  </si>
  <si>
    <t>Devreden KDV.</t>
  </si>
  <si>
    <t>İndirilecek KDV</t>
  </si>
  <si>
    <t>Diğer KDV</t>
  </si>
  <si>
    <t>Peşin Ödenen Vergiler ve Fonlar</t>
  </si>
  <si>
    <t>194</t>
  </si>
  <si>
    <t>indirilecek ÖTV</t>
  </si>
  <si>
    <t>195</t>
  </si>
  <si>
    <t>İş Avansları</t>
  </si>
  <si>
    <t>196</t>
  </si>
  <si>
    <t>Personel Avansları</t>
  </si>
  <si>
    <t>197</t>
  </si>
  <si>
    <t>Sayım Tesellüm Noksanları</t>
  </si>
  <si>
    <t>198</t>
  </si>
  <si>
    <t>Diğer Çeşitli Dönen Varlıklar</t>
  </si>
  <si>
    <t>199</t>
  </si>
  <si>
    <t>Diğer Dönen Varlıklar Karşılığı (-)</t>
  </si>
  <si>
    <t>220</t>
  </si>
  <si>
    <t>221</t>
  </si>
  <si>
    <t>222</t>
  </si>
  <si>
    <t>Alacak Senetleri Reeskontu (-)</t>
  </si>
  <si>
    <t>229</t>
  </si>
  <si>
    <t>Şüpheli Alacaklar Karşılığı (-)</t>
  </si>
  <si>
    <t>231</t>
  </si>
  <si>
    <t>232</t>
  </si>
  <si>
    <t>233</t>
  </si>
  <si>
    <t>235</t>
  </si>
  <si>
    <t>236</t>
  </si>
  <si>
    <t>237</t>
  </si>
  <si>
    <t>239</t>
  </si>
  <si>
    <t>240</t>
  </si>
  <si>
    <t>Bağlı Menkul Kıymetler</t>
  </si>
  <si>
    <t>241</t>
  </si>
  <si>
    <t>Bağlı Menkul Kıymetler Değer Düşüklüğü Krş.(-)</t>
  </si>
  <si>
    <t>242</t>
  </si>
  <si>
    <t>İştirakler</t>
  </si>
  <si>
    <t>243</t>
  </si>
  <si>
    <t>İştiraklere Sermaye Taahhütleri (-)</t>
  </si>
  <si>
    <t>244</t>
  </si>
  <si>
    <t>İştiraklere Sermaye Payları Değer Düşüklüğü Krş.(-)</t>
  </si>
  <si>
    <t>245</t>
  </si>
  <si>
    <t>Bağlı Ortaklıklar</t>
  </si>
  <si>
    <t>246</t>
  </si>
  <si>
    <t>Bağlı Ortaklıklara Sermaye Taahh. (-)</t>
  </si>
  <si>
    <t>247</t>
  </si>
  <si>
    <t>Bağlı Ortaklıklar Sermaye Payları Değer Düş.Karş.(-)</t>
  </si>
  <si>
    <t>248</t>
  </si>
  <si>
    <t>Diğer Mali Duran Varlıklar</t>
  </si>
  <si>
    <t>249</t>
  </si>
  <si>
    <t>Diğer Mali Duran Varlıklar Karşılığı (-)</t>
  </si>
  <si>
    <t>250</t>
  </si>
  <si>
    <t>Arazi ve Arsalar</t>
  </si>
  <si>
    <t>251</t>
  </si>
  <si>
    <t>Yeraltı ve Yerüstü Düzenleri</t>
  </si>
  <si>
    <t>Binalar</t>
  </si>
  <si>
    <t>Tesis. Makina ve Cihazlar</t>
  </si>
  <si>
    <t>Taşıtlar</t>
  </si>
  <si>
    <t>Demirbaşlar</t>
  </si>
  <si>
    <t>Diğer Maddi Duran Varlıklar</t>
  </si>
  <si>
    <t>Birikmiş Amortismanlar (-)</t>
  </si>
  <si>
    <t>Yapılmakta Olan Yatırımlar</t>
  </si>
  <si>
    <t>259</t>
  </si>
  <si>
    <t>Verilen Avanslar</t>
  </si>
  <si>
    <t>Haklar</t>
  </si>
  <si>
    <t>261</t>
  </si>
  <si>
    <t>Şerefiye</t>
  </si>
  <si>
    <t>262</t>
  </si>
  <si>
    <t>Kuruluş ve Örgütlenme Giderleri</t>
  </si>
  <si>
    <t>Araştırma ve Geliştirme Giderleri</t>
  </si>
  <si>
    <t>264</t>
  </si>
  <si>
    <t>Özel Maliyetler</t>
  </si>
  <si>
    <t>Diğer Maddi Olmayan Duran Varlıklar</t>
  </si>
  <si>
    <t>269</t>
  </si>
  <si>
    <t>271</t>
  </si>
  <si>
    <t>Arama Giderleri</t>
  </si>
  <si>
    <t>272</t>
  </si>
  <si>
    <t>Hazırlık ve Geliştirme Giderleri</t>
  </si>
  <si>
    <t>277</t>
  </si>
  <si>
    <t>Diğer Özel Tükenmeye Tabi Varlıklar</t>
  </si>
  <si>
    <t>278</t>
  </si>
  <si>
    <t>Birikmiş Tükenme Payları (-)</t>
  </si>
  <si>
    <t>279</t>
  </si>
  <si>
    <t>Gelecek Yıllara Ait Giderler</t>
  </si>
  <si>
    <t>281</t>
  </si>
  <si>
    <t>Gelir Tahhakkukları</t>
  </si>
  <si>
    <t>291</t>
  </si>
  <si>
    <t>Gelecek Yıllarda İndirilecek KDV</t>
  </si>
  <si>
    <t>293</t>
  </si>
  <si>
    <t>Gelecek Yıllar İhtiyacı Stoklar</t>
  </si>
  <si>
    <t>294</t>
  </si>
  <si>
    <t>Elden Çıkarılacak Stoklar ve Maddi Duran Varlıklar</t>
  </si>
  <si>
    <t>295</t>
  </si>
  <si>
    <t>297</t>
  </si>
  <si>
    <t>Diğer Çeşitli Duran Varlıklar</t>
  </si>
  <si>
    <t>298</t>
  </si>
  <si>
    <t>299</t>
  </si>
  <si>
    <t>Banka Kredileri</t>
  </si>
  <si>
    <t>Finansa Kir.Doğan Borçlar</t>
  </si>
  <si>
    <t>Finansa Kir.Doğan Borçlanma Maliyetleri (-)</t>
  </si>
  <si>
    <t>K.V Kredilerin Anapara Taksitleri ve Faizleri</t>
  </si>
  <si>
    <t>306</t>
  </si>
  <si>
    <t>Çıkarılmış Diğer Menkul Kıymetler</t>
  </si>
  <si>
    <t>308</t>
  </si>
  <si>
    <t>Menkul Kıymetler İhraç Farkı (-)</t>
  </si>
  <si>
    <t>Diğer Mali Borçlar</t>
  </si>
  <si>
    <t>Satıcılar</t>
  </si>
  <si>
    <t>Borç Senetleri</t>
  </si>
  <si>
    <t>322</t>
  </si>
  <si>
    <t>Borç Senetleri Reeskontu (-)</t>
  </si>
  <si>
    <t>326</t>
  </si>
  <si>
    <t>Alınan Depozito ve Teminatlar</t>
  </si>
  <si>
    <t>Diğer Ticari Borçlar</t>
  </si>
  <si>
    <t>Ortaklara Borçlar</t>
  </si>
  <si>
    <t>332</t>
  </si>
  <si>
    <t>İstiraklere Borçlar</t>
  </si>
  <si>
    <t>333</t>
  </si>
  <si>
    <t>Bağlı Ortaklıklara Borçlar</t>
  </si>
  <si>
    <t>Personele Borçlar</t>
  </si>
  <si>
    <t>Diğer Çeşitli Borçlar</t>
  </si>
  <si>
    <t>337</t>
  </si>
  <si>
    <t>Diğer Borç Senetleri Reeskontu (-)</t>
  </si>
  <si>
    <t>Alınan Sipariş Avansları</t>
  </si>
  <si>
    <t>349</t>
  </si>
  <si>
    <t>Alınan Diğer Avanslar</t>
  </si>
  <si>
    <t>350</t>
  </si>
  <si>
    <t>Ödenecek Vergi ve Fonlar</t>
  </si>
  <si>
    <t>Ödenecek Sosyal Güvenlik Kesintileri</t>
  </si>
  <si>
    <t>Vad.Geçmiş,Ert.Veya Taks.Vergi ve Diğ.Yüküm.</t>
  </si>
  <si>
    <t>369</t>
  </si>
  <si>
    <t>Ödenecek Diğer Yükümlülükler</t>
  </si>
  <si>
    <t>Dönem Karı Vergi Ve Diğ.Yasal  Yüküm.Karşılıkları</t>
  </si>
  <si>
    <t>Dönem Karının Peş.Öden.Vergi ve Diğ.Yüküml. (-)</t>
  </si>
  <si>
    <t>Kıdem Tazminatı Karşılığı</t>
  </si>
  <si>
    <t>373</t>
  </si>
  <si>
    <t>Maliyet Giderleri Karşılığı</t>
  </si>
  <si>
    <t>379</t>
  </si>
  <si>
    <t>Diğer Borç ve Gider Karşılıkları</t>
  </si>
  <si>
    <t>Gelecek Aylara Ait Gelirler</t>
  </si>
  <si>
    <t>Gider Tahakkukları</t>
  </si>
  <si>
    <t>Hesaplanan KDV</t>
  </si>
  <si>
    <t>393</t>
  </si>
  <si>
    <t>Merkez ve Şubeler Cari Hesabı</t>
  </si>
  <si>
    <t>394</t>
  </si>
  <si>
    <t>Hesaplanan ÖTV</t>
  </si>
  <si>
    <t>397</t>
  </si>
  <si>
    <t>Sayım ve Tesellüm Fazlaları</t>
  </si>
  <si>
    <t>399</t>
  </si>
  <si>
    <t>Diğer Çeşitli Yabancı Kaynaklar</t>
  </si>
  <si>
    <t>Banka Borçları</t>
  </si>
  <si>
    <t>408</t>
  </si>
  <si>
    <t>409</t>
  </si>
  <si>
    <t>420</t>
  </si>
  <si>
    <t>421</t>
  </si>
  <si>
    <t>422</t>
  </si>
  <si>
    <t>426</t>
  </si>
  <si>
    <t>429</t>
  </si>
  <si>
    <t>431</t>
  </si>
  <si>
    <t>432</t>
  </si>
  <si>
    <t>İştiraklere Borçlar</t>
  </si>
  <si>
    <t>433</t>
  </si>
  <si>
    <t>436</t>
  </si>
  <si>
    <t>437</t>
  </si>
  <si>
    <t>Kamuya Olan Ert.Veya Taks.Borçlar</t>
  </si>
  <si>
    <t>440</t>
  </si>
  <si>
    <t>449</t>
  </si>
  <si>
    <t>472</t>
  </si>
  <si>
    <t>479</t>
  </si>
  <si>
    <t>480</t>
  </si>
  <si>
    <t>Gelecek Yıllara Ait Gelirler</t>
  </si>
  <si>
    <t>481</t>
  </si>
  <si>
    <t>492</t>
  </si>
  <si>
    <t xml:space="preserve">Gelecek Yıllara Ert.Veya Terkin Ed.KDV </t>
  </si>
  <si>
    <t>493</t>
  </si>
  <si>
    <t>Tesise Katılma Payları</t>
  </si>
  <si>
    <t>499</t>
  </si>
  <si>
    <t>Diğer Çeşitli Uzun Vadeli Yabancı Kaynaklar</t>
  </si>
  <si>
    <t>Sermaye</t>
  </si>
  <si>
    <t>Ödenmemiş Sermaye (-)</t>
  </si>
  <si>
    <t>Sermaye Olumlu farkları</t>
  </si>
  <si>
    <t>520</t>
  </si>
  <si>
    <t>Hisse Senetleri İhraç Primleri</t>
  </si>
  <si>
    <t>521</t>
  </si>
  <si>
    <t>Hisse Senedi İptal Karları</t>
  </si>
  <si>
    <t>522</t>
  </si>
  <si>
    <t>M.D.V Yeniden Değerleme Artışları</t>
  </si>
  <si>
    <t>523</t>
  </si>
  <si>
    <t>İştirakler Yeniden Değerleme Artışları</t>
  </si>
  <si>
    <t>525</t>
  </si>
  <si>
    <t>6736 S YASA</t>
  </si>
  <si>
    <t>529</t>
  </si>
  <si>
    <t>Diğer Sermaye Yedekleri</t>
  </si>
  <si>
    <t>Yasal Yedekler</t>
  </si>
  <si>
    <t>541</t>
  </si>
  <si>
    <t>Statü Yedekleri</t>
  </si>
  <si>
    <t>542</t>
  </si>
  <si>
    <t>Olağanüstü Yedekler</t>
  </si>
  <si>
    <t>548</t>
  </si>
  <si>
    <t>Diğer Kar Yedekleri</t>
  </si>
  <si>
    <t>Özel Fonlar</t>
  </si>
  <si>
    <t>Geçmiş Yıllar Karları</t>
  </si>
  <si>
    <t>Geçmiş Yıllar Zararları</t>
  </si>
  <si>
    <t>Dönem Net Karı</t>
  </si>
  <si>
    <t>591</t>
  </si>
  <si>
    <t>Dönem Net Zararı (-)</t>
  </si>
  <si>
    <t xml:space="preserve">Yurtiçi Satışlar </t>
  </si>
  <si>
    <t xml:space="preserve">Yurtdışı Satışlar </t>
  </si>
  <si>
    <t xml:space="preserve">Diğer Gelirler </t>
  </si>
  <si>
    <t xml:space="preserve">Satıştan İadeler  (-) </t>
  </si>
  <si>
    <t xml:space="preserve">Satış İskontoları (-) </t>
  </si>
  <si>
    <t xml:space="preserve">Diğer İndirimler  (-) </t>
  </si>
  <si>
    <t xml:space="preserve">Satılan Mamuller Maliyeti       (-) </t>
  </si>
  <si>
    <t xml:space="preserve">Satılan Ticari Mallar Maliyeti  (-) </t>
  </si>
  <si>
    <t>622</t>
  </si>
  <si>
    <t xml:space="preserve">Satılan Hizmet Maliyeti           (-) </t>
  </si>
  <si>
    <t>623</t>
  </si>
  <si>
    <t xml:space="preserve">Diğer Satışların Maliyeti         (-) </t>
  </si>
  <si>
    <t>630</t>
  </si>
  <si>
    <t xml:space="preserve">Araştırma ve Geliştirme Giderleri   (-) </t>
  </si>
  <si>
    <t xml:space="preserve">Pazarlama,Satış ve Dağıtım Giderleri (-) </t>
  </si>
  <si>
    <t>Genel Yönetim Giderleri                 (-)</t>
  </si>
  <si>
    <t>640</t>
  </si>
  <si>
    <t>İştiraklerden Temettü Gelirleri</t>
  </si>
  <si>
    <t>641</t>
  </si>
  <si>
    <t xml:space="preserve">Bağlı Ortaklıklardan Temettü Gelirleri </t>
  </si>
  <si>
    <t xml:space="preserve">Faiz Gelirleri </t>
  </si>
  <si>
    <t>643</t>
  </si>
  <si>
    <t xml:space="preserve">Komisyon Gelirleri </t>
  </si>
  <si>
    <t>644</t>
  </si>
  <si>
    <t>Konusu Kalmayan Karşılıklar</t>
  </si>
  <si>
    <t>645</t>
  </si>
  <si>
    <t>Menkul Kıymet Satış Karları</t>
  </si>
  <si>
    <t>Kambiyo Karları</t>
  </si>
  <si>
    <t>647</t>
  </si>
  <si>
    <t>Reeskont Faiz Gelirleri</t>
  </si>
  <si>
    <t>648</t>
  </si>
  <si>
    <t>Enflasyon Düzeltmesi Karları</t>
  </si>
  <si>
    <t>Diğer Olağan Gelir ve Karlar</t>
  </si>
  <si>
    <t>653</t>
  </si>
  <si>
    <t xml:space="preserve">Komisyon Giderleri                    (-) </t>
  </si>
  <si>
    <t>654</t>
  </si>
  <si>
    <t xml:space="preserve">Karşılık Giderleri                        (-) </t>
  </si>
  <si>
    <t>655</t>
  </si>
  <si>
    <t>Menkul Kıymet Satış Zararları    (-)</t>
  </si>
  <si>
    <t>Kambiyo Zararları                      (-)</t>
  </si>
  <si>
    <t>657</t>
  </si>
  <si>
    <t xml:space="preserve">Reeskont Faiz Giderleri             (-) </t>
  </si>
  <si>
    <t>658</t>
  </si>
  <si>
    <t>Enflasyon Düzeltmesi Zararı</t>
  </si>
  <si>
    <t>659</t>
  </si>
  <si>
    <t>Diğer Olağan Gider ve Zararlar (-)</t>
  </si>
  <si>
    <t xml:space="preserve">Kısa Vadeli Borçlanma Giderleri   (-) </t>
  </si>
  <si>
    <t>661</t>
  </si>
  <si>
    <t xml:space="preserve">Uzun Vadeli Borçlanma Giderleri  (-) </t>
  </si>
  <si>
    <t>671</t>
  </si>
  <si>
    <t xml:space="preserve">Önceki Dönem Gelir ve Karları </t>
  </si>
  <si>
    <t xml:space="preserve">Diğer Olağandışı Gelir ve Karlar </t>
  </si>
  <si>
    <t>680</t>
  </si>
  <si>
    <t xml:space="preserve">Çalışmayan Kısım Gider ve Zararları (-) </t>
  </si>
  <si>
    <t>681</t>
  </si>
  <si>
    <t xml:space="preserve">Önceki Dönem Gider ve Zararlar        (-) </t>
  </si>
  <si>
    <t>Diğer Olağandışı Gider ve Zararlar     (-)</t>
  </si>
  <si>
    <t xml:space="preserve">DÖNEM KARI VEYA ZARARI </t>
  </si>
  <si>
    <t>DÖNEM KARI VERGİ VE DİĞER YASAL YÜKÜMLÜLÜK KARŞ.(-)</t>
  </si>
  <si>
    <t xml:space="preserve"> DİREKT İLKMADDE VE MALZEME GİDERLERİ</t>
  </si>
  <si>
    <t xml:space="preserve"> DİREKT İLKMADDE VE MALZEME YANSITMA HESABI</t>
  </si>
  <si>
    <t>712</t>
  </si>
  <si>
    <t xml:space="preserve"> DİREKT İLKMADDE VE MALZEME FİYAT FARKI</t>
  </si>
  <si>
    <t>713</t>
  </si>
  <si>
    <t xml:space="preserve"> DİREKT İLKMADDE VE MALZEME MİKTAR FARKI</t>
  </si>
  <si>
    <t xml:space="preserve"> DİREKT İŞÇİLİK GİDERLERİ</t>
  </si>
  <si>
    <t xml:space="preserve"> DİREKT İŞCİLİK GİDERLERİ YANSITMA HESABI</t>
  </si>
  <si>
    <t>722</t>
  </si>
  <si>
    <t xml:space="preserve"> DİREKT İŞÇİLİK ÜCRET FARKLARI</t>
  </si>
  <si>
    <t>723</t>
  </si>
  <si>
    <t xml:space="preserve"> DİREKT İŞÇİLİK SÜRE (ZAMAN) FARKLARI</t>
  </si>
  <si>
    <t xml:space="preserve"> GENEL ÜRETİM GİDERLERİ</t>
  </si>
  <si>
    <t xml:space="preserve"> GENEL ÜRETİM GİDERLERİ YANSITMA HESABI</t>
  </si>
  <si>
    <t>732</t>
  </si>
  <si>
    <t xml:space="preserve"> GENEL ÜRETİM GİDERLERİ BÜTÇE FARKLARI</t>
  </si>
  <si>
    <t>733</t>
  </si>
  <si>
    <t xml:space="preserve"> GENEL ÜRETİM GİDERLERİ VERİMLİLİK FARKLARI</t>
  </si>
  <si>
    <t>734</t>
  </si>
  <si>
    <t xml:space="preserve"> GENEL ÜRETİM GİDERLERİ KAPASİTE FARKLARI</t>
  </si>
  <si>
    <t>740</t>
  </si>
  <si>
    <t xml:space="preserve"> HİZMET ÜRETİM MALİYETİ</t>
  </si>
  <si>
    <t>741</t>
  </si>
  <si>
    <t xml:space="preserve"> HİZMET ÜRETİM MALİYETİ YANSITMA HESABI</t>
  </si>
  <si>
    <t>742</t>
  </si>
  <si>
    <t xml:space="preserve"> HİZMET ÜRETİM MALİYETİ FARK HESAPLARI</t>
  </si>
  <si>
    <t>750</t>
  </si>
  <si>
    <t xml:space="preserve"> ARAŞTIRMA VE GELİŞTİRME GİDERLERİ</t>
  </si>
  <si>
    <t>751</t>
  </si>
  <si>
    <t xml:space="preserve"> ARAŞTIRMA VE GELİŞTİRME GİDERLERİ YANSITMA HESABI</t>
  </si>
  <si>
    <t>752</t>
  </si>
  <si>
    <t xml:space="preserve"> ARAŞTIRMA VE GELİŞTİRME GİDER FARKLARI</t>
  </si>
  <si>
    <t xml:space="preserve"> PAZARLAMA SATIŞ VE DAĞITIM GİDERLERİ</t>
  </si>
  <si>
    <t xml:space="preserve"> PAZARLAMA SATIŞ VE DAĞITIM GİDERLERİ YANSITMA HESABI</t>
  </si>
  <si>
    <t>762</t>
  </si>
  <si>
    <t xml:space="preserve"> PAZARLAMA SATIŞ VE DAĞITIM GİDERLERİ FARK HESABI</t>
  </si>
  <si>
    <t xml:space="preserve"> GENEL YÖNETİM GİDERLERİ</t>
  </si>
  <si>
    <t xml:space="preserve"> GENEL YÖNETİM GİDERLERİ YANSITMA HESABI</t>
  </si>
  <si>
    <t>772</t>
  </si>
  <si>
    <t xml:space="preserve"> GENEL YÖNETİM GİDER FARKLARI HESABI</t>
  </si>
  <si>
    <t xml:space="preserve"> FİNANSMAN GİDERLERİ</t>
  </si>
  <si>
    <t xml:space="preserve"> FİNANSMAN GİDERLERİ YANSITMA HESABI</t>
  </si>
  <si>
    <t>782</t>
  </si>
  <si>
    <t xml:space="preserve"> FİNANSMAN GİDERLERİ FARK HESABI</t>
  </si>
  <si>
    <t>Açıklama</t>
  </si>
  <si>
    <t>Borç</t>
  </si>
  <si>
    <t>Alacak</t>
  </si>
  <si>
    <t>266</t>
  </si>
  <si>
    <t>DÖNEM</t>
  </si>
  <si>
    <t>ENDEKS</t>
  </si>
  <si>
    <t>Düzeltmeye Esas Tarih</t>
  </si>
  <si>
    <t>Düzeltmeye Esas Tutar</t>
  </si>
  <si>
    <t>Düzeltilmiş Değer</t>
  </si>
  <si>
    <t>Enflasyon Farkı</t>
  </si>
  <si>
    <t>ROFM</t>
  </si>
  <si>
    <t>Fiş Tarihi</t>
  </si>
  <si>
    <t>E</t>
  </si>
  <si>
    <t>H</t>
  </si>
  <si>
    <t>Yİ-ÜFE Artış Oranı</t>
  </si>
  <si>
    <t>RFM</t>
  </si>
  <si>
    <t>OTKF Oranı</t>
  </si>
  <si>
    <t>OTKF-Tarih</t>
  </si>
  <si>
    <t>Fins.Maly. Oranı</t>
  </si>
  <si>
    <t>Düzeltme KS</t>
  </si>
  <si>
    <t>Endeks Başlangıç Tarih</t>
  </si>
  <si>
    <t>Başlangıç Endeksi</t>
  </si>
  <si>
    <t>Endeks Bitiş Tarihi</t>
  </si>
  <si>
    <t>ROFM Bitiş Endeksi</t>
  </si>
  <si>
    <t>ROFM Bitiş Tarihi</t>
  </si>
  <si>
    <t>Bitiş Endeksi</t>
  </si>
  <si>
    <t>Düzeltme Katsayısı</t>
  </si>
  <si>
    <t>B. Amort. Dzt.Kts.</t>
  </si>
  <si>
    <t>Birikmiş Amortisman</t>
  </si>
  <si>
    <t>B. Amort. Düzeltilmiş Değer</t>
  </si>
  <si>
    <t>B. Amort. Enflasyon Farkı</t>
  </si>
  <si>
    <t>OCAK OTKF</t>
  </si>
  <si>
    <t>REOFM Yİ-ÜFE Artış Oranı</t>
  </si>
  <si>
    <t>BORÇ</t>
  </si>
  <si>
    <t>ALACAK</t>
  </si>
  <si>
    <t>KONTROL</t>
  </si>
  <si>
    <t>CARİ HESAP</t>
  </si>
  <si>
    <t>698.2023.12</t>
  </si>
  <si>
    <t>ENF. DÜZ. HESABI</t>
  </si>
  <si>
    <t>İtfa Olunan ROFM</t>
  </si>
  <si>
    <t>Enf. Düz. Hesaplansın mı</t>
  </si>
  <si>
    <t>TOPLAM</t>
  </si>
  <si>
    <t>2023-12 GEÇMİŞ YIL ZARARLARI ENF.DÜZ. ZARARI</t>
  </si>
  <si>
    <t>2023-12 GEÇMİŞ YIL KARLARI ENF.DÜZ. KARI</t>
  </si>
  <si>
    <t>257.xxx.</t>
  </si>
  <si>
    <t>580.698.2023.12</t>
  </si>
  <si>
    <t>BİRİKMİŞ AMORTİSMAN DÜZELTME FARK KAYDI</t>
  </si>
  <si>
    <t>ANA HESAP DÜZELTME FARK KAYITLARI</t>
  </si>
  <si>
    <t>... HS. ENF.DÜZ. FARKI</t>
  </si>
  <si>
    <t>……. HS. ENF. DÜZ. FARKI</t>
  </si>
  <si>
    <t>580.X.698.2023.12</t>
  </si>
  <si>
    <t>570.X.698.2023.12</t>
  </si>
  <si>
    <t>Yıllara Yaygın İnş. ve Onarım Hakedişleri</t>
  </si>
  <si>
    <t>5- 263-Ar-Ge harcamlarının düzeltmesinde bu tablo kullanılır. 258 hesap gibi hesaplanır</t>
  </si>
  <si>
    <t>Amortisman Ayrıldı mı</t>
  </si>
  <si>
    <t>4- 258-Yapılmakta olan yatırımların düzeltildikten sonra oluşan ATİK, muavin tarafına 258 den gelen düzeltilmiş değeri yazılarak hesaplama yapılır.</t>
  </si>
  <si>
    <t>KV BYN'den İndrlcek ROFM (5 Yıllık Tutar)</t>
  </si>
  <si>
    <t>Amortisman Süresi Bitti Mi? 
(ROFM için)</t>
  </si>
  <si>
    <t>570.698.2023.12</t>
  </si>
  <si>
    <t>2023-12 GEÇMİŞ YIL KARI ENF.DÜZ. KARI</t>
  </si>
  <si>
    <t>Amortisman ayrıldı mı?</t>
  </si>
  <si>
    <t>1-"Y" sütunundaki "Fin. Maliy. Oranı" 1'den büyükse tamamım ROFM, 1'den küçükse tamamı reel olarak kabul edilir.</t>
  </si>
  <si>
    <t>ROFM ile ilgili Notlar:</t>
  </si>
  <si>
    <t>2-Daha önce, VUK Geçici 31,32 ve Mük 298/ç yapılmışsa, bunlara ROFM hesaplaması yapılmayacaktır.</t>
  </si>
  <si>
    <t xml:space="preserve">3-Maddi Olmayan Duran Varlıklarda, Örneğin Haklar hesabında takip edilen alışlarda olan finansal kiralamalardan kaynaklı alışlara, ROFM hesaplanmayacaktır. </t>
  </si>
  <si>
    <t>4-ROFM, maliyete eklenen faiz ve kur farkları için hesaplanacaktır.</t>
  </si>
  <si>
    <t>5-Yabancı Para cinsinden yapılan borçlanmalarda borcun alındığı tarihteki TL karşılığı dikkate alınır</t>
  </si>
  <si>
    <t>6-2023 yılı sonunda hesaplanan ve amortisman süresi bitmemiş ATİK'lerdeki ROFM, 5 yılda ve eşit tutarlarda beyannameden indirilebilir. İndirilmeyenler satıldığı takdirde, satıldığı dönem giderlere atabilir.</t>
  </si>
  <si>
    <t>ENFLASYON DÜZELTME HESABI</t>
  </si>
  <si>
    <t>PASİF HESAP</t>
  </si>
  <si>
    <t>AKTİF HESAP</t>
  </si>
  <si>
    <t>Uyarı</t>
  </si>
  <si>
    <r>
      <t xml:space="preserve">1- Bu tablo, ROFM hesaplamasında her hesap için ayrı kullanılır. Aynı zamanda </t>
    </r>
    <r>
      <rPr>
        <b/>
        <u/>
        <sz val="10"/>
        <rFont val="Arial"/>
        <family val="2"/>
        <charset val="162"/>
      </rPr>
      <t xml:space="preserve">ilgili hesaba faiz ve kur farklarından </t>
    </r>
    <r>
      <rPr>
        <b/>
        <u/>
        <sz val="10"/>
        <color rgb="FFFF0000"/>
        <rFont val="Arial"/>
        <family val="2"/>
        <charset val="162"/>
      </rPr>
      <t xml:space="preserve">farklı yıllarda </t>
    </r>
    <r>
      <rPr>
        <b/>
        <u/>
        <sz val="10"/>
        <rFont val="Arial"/>
        <family val="2"/>
        <charset val="162"/>
      </rPr>
      <t>maliyete atıldığı zaman kullanılır.</t>
    </r>
  </si>
  <si>
    <r>
      <t xml:space="preserve">1- Bu tablo, ROFM hesaplamasında her hesap için ayrı kullanılır. Aynı zamanda </t>
    </r>
    <r>
      <rPr>
        <b/>
        <u/>
        <sz val="10"/>
        <rFont val="Arial"/>
        <family val="2"/>
        <charset val="162"/>
      </rPr>
      <t xml:space="preserve">ilgili hesaba faiz ve kur farklarından </t>
    </r>
    <r>
      <rPr>
        <b/>
        <u/>
        <sz val="10"/>
        <color rgb="FFFF0000"/>
        <rFont val="Arial"/>
        <family val="2"/>
        <charset val="162"/>
      </rPr>
      <t xml:space="preserve">aynı yıl içerisinde </t>
    </r>
    <r>
      <rPr>
        <b/>
        <u/>
        <sz val="10"/>
        <rFont val="Arial"/>
        <family val="2"/>
        <charset val="162"/>
      </rPr>
      <t>maliyete atıldığı zaman kullanılır.</t>
    </r>
  </si>
  <si>
    <t>2- 500-Sermaye hesabı düzeltmesi bu tablo ile yapılır.</t>
  </si>
  <si>
    <r>
      <t xml:space="preserve">3- </t>
    </r>
    <r>
      <rPr>
        <b/>
        <sz val="10"/>
        <rFont val="Arial"/>
        <family val="2"/>
        <charset val="162"/>
      </rPr>
      <t>258-Yapılmakta olan yatırımlar</t>
    </r>
    <r>
      <rPr>
        <sz val="10"/>
        <rFont val="Arial"/>
        <family val="2"/>
        <charset val="162"/>
      </rPr>
      <t>ın düzeltmesinde bu tablo kullanılır. Ancak 258 aktife girene kadar ayrı hesaplanır. Aktife girdikten sonra Atik ayrı hesaplanır</t>
    </r>
  </si>
  <si>
    <t>6-Tablonun en sağında uyarı çıkarsa, uyarıyı dikkate alınız.</t>
  </si>
  <si>
    <t>2-Tablonun en sağında uyarı çıkarsa, uyarıyı dikkate alınız.</t>
  </si>
  <si>
    <t>ROFM Başlangıç Tarihi</t>
  </si>
  <si>
    <t>ROFM Başlangıç Endeksi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</si>
</sst>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#,##0\ &quot;TL&quot;;[Red]\-#,##0\ &quot;TL&quot;"/>
    <numFmt numFmtId="167" formatCode="#,##0.00_ ;[Red]\-#,##0.00\ "/>
    <numFmt numFmtId="168" formatCode="dd\.mm\.yyyy"/>
    <numFmt numFmtId="169" formatCode="###,###,###,###,###,##0.00"/>
    <numFmt numFmtId="170" formatCode="0.00000"/>
    <numFmt numFmtId="171" formatCode="#,##0.00000"/>
  </numFmts>
  <fonts count="4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sz val="8"/>
      <name val="Tahoma"/>
      <family val="2"/>
      <charset val="162"/>
    </font>
    <font>
      <sz val="8"/>
      <color indexed="10"/>
      <name val="Tahoma"/>
      <family val="2"/>
      <charset val="162"/>
    </font>
    <font>
      <sz val="8"/>
      <color rgb="FFFF0000"/>
      <name val="Tahoma"/>
      <family val="2"/>
      <charset val="162"/>
    </font>
    <font>
      <sz val="8"/>
      <name val="Arial"/>
      <family val="2"/>
      <charset val="162"/>
    </font>
    <font>
      <sz val="8"/>
      <color rgb="FF000000"/>
      <name val="Tahoma"/>
      <family val="2"/>
      <charset val="162"/>
    </font>
    <font>
      <sz val="8"/>
      <color rgb="FF1E395B"/>
      <name val="Segoe UI"/>
      <family val="2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8"/>
      <color rgb="FF6D6D6D"/>
      <name val="Tahoma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color rgb="FF333333"/>
      <name val="Roboto"/>
    </font>
    <font>
      <sz val="9"/>
      <color indexed="81"/>
      <name val="Tahoma"/>
      <family val="2"/>
      <charset val="162"/>
    </font>
    <font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0"/>
      <color theme="0"/>
      <name val="Arial"/>
      <family val="2"/>
      <charset val="162"/>
    </font>
    <font>
      <sz val="10"/>
      <color theme="0"/>
      <name val="Arial"/>
      <family val="2"/>
      <charset val="162"/>
    </font>
    <font>
      <b/>
      <u/>
      <sz val="10"/>
      <color rgb="FFFF0000"/>
      <name val="Arial"/>
      <family val="2"/>
      <charset val="162"/>
    </font>
    <font>
      <b/>
      <u/>
      <sz val="10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FE9F5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rgb="FFF0F1F2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166" fontId="16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26" fillId="0" borderId="0"/>
    <xf numFmtId="0" fontId="27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8" fillId="0" borderId="0"/>
    <xf numFmtId="0" fontId="29" fillId="7" borderId="0" applyNumberFormat="0" applyFont="0" applyFill="0" applyBorder="0" applyAlignment="0" applyProtection="0">
      <alignment horizontal="left" vertical="top" wrapText="1"/>
    </xf>
    <xf numFmtId="0" fontId="29" fillId="7" borderId="0" applyNumberFormat="0" applyFont="0" applyFill="0" applyBorder="0" applyAlignment="0" applyProtection="0">
      <alignment horizontal="left" vertical="top" wrapText="1"/>
    </xf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9" fillId="7" borderId="0" applyNumberFormat="0" applyFont="0" applyFill="0" applyBorder="0" applyAlignment="0" applyProtection="0">
      <alignment horizontal="left" vertical="top" wrapText="1"/>
    </xf>
    <xf numFmtId="0" fontId="28" fillId="0" borderId="0"/>
    <xf numFmtId="0" fontId="13" fillId="0" borderId="0"/>
    <xf numFmtId="0" fontId="29" fillId="7" borderId="0" applyNumberFormat="0" applyFont="0" applyFill="0" applyBorder="0" applyAlignment="0" applyProtection="0">
      <alignment horizontal="left" vertical="top" wrapText="1"/>
    </xf>
    <xf numFmtId="0" fontId="29" fillId="7" borderId="0" applyNumberFormat="0" applyFont="0" applyFill="0" applyBorder="0" applyAlignment="0" applyProtection="0">
      <alignment horizontal="left" vertical="top" wrapText="1"/>
    </xf>
    <xf numFmtId="0" fontId="28" fillId="0" borderId="0"/>
    <xf numFmtId="0" fontId="28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1" fillId="8" borderId="0" applyNumberFormat="0" applyFont="0" applyFill="0" applyBorder="0" applyAlignment="0" applyProtection="0">
      <alignment horizontal="left" vertical="top" wrapText="1"/>
    </xf>
    <xf numFmtId="0" fontId="21" fillId="8" borderId="0" applyNumberFormat="0" applyFont="0" applyFill="0" applyBorder="0" applyAlignment="0" applyProtection="0">
      <alignment horizontal="left" vertical="top" wrapText="1"/>
    </xf>
    <xf numFmtId="0" fontId="29" fillId="7" borderId="0" applyNumberFormat="0" applyFont="0" applyFill="0" applyBorder="0" applyAlignment="0" applyProtection="0">
      <alignment horizontal="left" vertical="top" wrapText="1"/>
    </xf>
    <xf numFmtId="0" fontId="2" fillId="0" borderId="0"/>
    <xf numFmtId="43" fontId="2" fillId="0" borderId="0" applyFont="0" applyFill="0" applyBorder="0" applyAlignment="0" applyProtection="0"/>
    <xf numFmtId="0" fontId="27" fillId="0" borderId="0"/>
    <xf numFmtId="165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4" fillId="0" borderId="0" applyFont="0" applyFill="0" applyBorder="0" applyAlignment="0" applyProtection="0"/>
  </cellStyleXfs>
  <cellXfs count="200">
    <xf numFmtId="0" fontId="0" fillId="0" borderId="0" xfId="0"/>
    <xf numFmtId="4" fontId="0" fillId="0" borderId="0" xfId="0" applyNumberFormat="1" applyAlignment="1">
      <alignment horizontal="right"/>
    </xf>
    <xf numFmtId="167" fontId="0" fillId="0" borderId="0" xfId="0" applyNumberFormat="1" applyFill="1"/>
    <xf numFmtId="0" fontId="17" fillId="0" borderId="0" xfId="0" applyFont="1" applyAlignment="1">
      <alignment vertical="center"/>
    </xf>
    <xf numFmtId="0" fontId="0" fillId="0" borderId="0" xfId="0" applyFill="1" applyBorder="1"/>
    <xf numFmtId="167" fontId="0" fillId="0" borderId="0" xfId="0" applyNumberFormat="1" applyFont="1" applyAlignment="1">
      <alignment horizontal="right"/>
    </xf>
    <xf numFmtId="167" fontId="0" fillId="0" borderId="0" xfId="0" applyNumberFormat="1" applyFill="1" applyBorder="1"/>
    <xf numFmtId="0" fontId="22" fillId="3" borderId="6" xfId="0" applyNumberFormat="1" applyFont="1" applyFill="1" applyBorder="1" applyAlignment="1" applyProtection="1">
      <alignment horizontal="center" vertical="top" wrapText="1"/>
    </xf>
    <xf numFmtId="4" fontId="17" fillId="0" borderId="4" xfId="1" applyNumberFormat="1" applyFont="1" applyFill="1" applyBorder="1" applyAlignment="1">
      <alignment horizontal="right" vertical="center"/>
    </xf>
    <xf numFmtId="49" fontId="17" fillId="0" borderId="0" xfId="2" applyNumberFormat="1" applyFont="1" applyFill="1" applyBorder="1" applyAlignment="1">
      <alignment horizontal="left" vertical="center"/>
    </xf>
    <xf numFmtId="49" fontId="18" fillId="0" borderId="0" xfId="2" applyNumberFormat="1" applyFont="1" applyFill="1" applyBorder="1" applyAlignment="1">
      <alignment horizontal="left" vertical="center"/>
    </xf>
    <xf numFmtId="49" fontId="19" fillId="0" borderId="0" xfId="2" applyNumberFormat="1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167" fontId="0" fillId="4" borderId="0" xfId="0" applyNumberFormat="1" applyFill="1"/>
    <xf numFmtId="4" fontId="0" fillId="0" borderId="0" xfId="0" applyNumberFormat="1" applyFill="1" applyBorder="1"/>
    <xf numFmtId="0" fontId="25" fillId="0" borderId="0" xfId="0" applyFont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4" fontId="0" fillId="0" borderId="0" xfId="0" applyNumberFormat="1"/>
    <xf numFmtId="0" fontId="31" fillId="0" borderId="0" xfId="0" applyFont="1" applyFill="1"/>
    <xf numFmtId="17" fontId="20" fillId="0" borderId="0" xfId="0" applyNumberFormat="1" applyFont="1" applyFill="1"/>
    <xf numFmtId="4" fontId="20" fillId="0" borderId="7" xfId="0" applyNumberFormat="1" applyFont="1" applyFill="1" applyBorder="1" applyAlignment="1">
      <alignment horizontal="right" vertical="top" wrapText="1"/>
    </xf>
    <xf numFmtId="0" fontId="20" fillId="0" borderId="0" xfId="0" applyFont="1" applyFill="1"/>
    <xf numFmtId="4" fontId="20" fillId="0" borderId="8" xfId="0" applyNumberFormat="1" applyFont="1" applyFill="1" applyBorder="1" applyAlignment="1">
      <alignment horizontal="right" vertical="top" wrapText="1"/>
    </xf>
    <xf numFmtId="4" fontId="20" fillId="0" borderId="2" xfId="0" applyNumberFormat="1" applyFont="1" applyFill="1" applyBorder="1" applyAlignment="1">
      <alignment horizontal="right" vertical="top" wrapText="1"/>
    </xf>
    <xf numFmtId="4" fontId="20" fillId="0" borderId="9" xfId="0" applyNumberFormat="1" applyFont="1" applyFill="1" applyBorder="1" applyAlignment="1">
      <alignment horizontal="right" vertical="top" wrapText="1"/>
    </xf>
    <xf numFmtId="4" fontId="32" fillId="9" borderId="9" xfId="0" applyNumberFormat="1" applyFont="1" applyFill="1" applyBorder="1" applyAlignment="1">
      <alignment horizontal="right" vertical="top" wrapText="1"/>
    </xf>
    <xf numFmtId="0" fontId="32" fillId="10" borderId="9" xfId="0" applyFont="1" applyFill="1" applyBorder="1" applyAlignment="1">
      <alignment horizontal="left" vertical="top" wrapText="1"/>
    </xf>
    <xf numFmtId="0" fontId="32" fillId="9" borderId="9" xfId="0" applyFont="1" applyFill="1" applyBorder="1" applyAlignment="1">
      <alignment horizontal="left" vertical="top" wrapText="1"/>
    </xf>
    <xf numFmtId="4" fontId="32" fillId="10" borderId="9" xfId="0" applyNumberFormat="1" applyFont="1" applyFill="1" applyBorder="1" applyAlignment="1">
      <alignment horizontal="right" vertical="top" wrapText="1"/>
    </xf>
    <xf numFmtId="4" fontId="20" fillId="0" borderId="0" xfId="0" applyNumberFormat="1" applyFont="1" applyFill="1"/>
    <xf numFmtId="4" fontId="28" fillId="0" borderId="0" xfId="1" applyNumberFormat="1" applyFont="1" applyFill="1" applyBorder="1" applyAlignment="1">
      <alignment horizontal="right" vertical="center"/>
    </xf>
    <xf numFmtId="14" fontId="28" fillId="4" borderId="0" xfId="0" applyNumberFormat="1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1" fontId="25" fillId="0" borderId="0" xfId="0" applyNumberFormat="1" applyFont="1" applyFill="1" applyAlignment="1">
      <alignment horizontal="left" vertical="center"/>
    </xf>
    <xf numFmtId="0" fontId="28" fillId="4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4" fontId="28" fillId="4" borderId="0" xfId="0" applyNumberFormat="1" applyFont="1" applyFill="1" applyBorder="1" applyAlignment="1">
      <alignment horizontal="right" vertical="center"/>
    </xf>
    <xf numFmtId="170" fontId="28" fillId="4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14" fontId="0" fillId="4" borderId="0" xfId="0" applyNumberFormat="1" applyFill="1"/>
    <xf numFmtId="168" fontId="25" fillId="6" borderId="5" xfId="0" applyNumberFormat="1" applyFont="1" applyFill="1" applyBorder="1" applyAlignment="1">
      <alignment horizontal="center" vertical="center" wrapText="1"/>
    </xf>
    <xf numFmtId="49" fontId="25" fillId="6" borderId="3" xfId="0" applyNumberFormat="1" applyFont="1" applyFill="1" applyBorder="1" applyAlignment="1">
      <alignment horizontal="center" vertical="center" wrapText="1"/>
    </xf>
    <xf numFmtId="169" fontId="25" fillId="6" borderId="3" xfId="0" applyNumberFormat="1" applyFont="1" applyFill="1" applyBorder="1" applyAlignment="1">
      <alignment horizontal="center" vertical="center" wrapText="1"/>
    </xf>
    <xf numFmtId="168" fontId="25" fillId="6" borderId="1" xfId="0" applyNumberFormat="1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169" fontId="25" fillId="6" borderId="1" xfId="0" applyNumberFormat="1" applyFont="1" applyFill="1" applyBorder="1" applyAlignment="1">
      <alignment horizontal="center" vertical="center" wrapText="1"/>
    </xf>
    <xf numFmtId="169" fontId="25" fillId="13" borderId="0" xfId="0" applyNumberFormat="1" applyFont="1" applyFill="1" applyBorder="1" applyAlignment="1">
      <alignment horizontal="center" vertical="center" wrapText="1"/>
    </xf>
    <xf numFmtId="169" fontId="0" fillId="13" borderId="0" xfId="0" applyNumberFormat="1" applyFill="1" applyAlignment="1">
      <alignment horizontal="right" vertical="center"/>
    </xf>
    <xf numFmtId="169" fontId="25" fillId="13" borderId="0" xfId="0" applyNumberFormat="1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NumberFormat="1" applyBorder="1"/>
    <xf numFmtId="0" fontId="30" fillId="2" borderId="1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/>
    <xf numFmtId="49" fontId="0" fillId="0" borderId="0" xfId="0" applyNumberFormat="1"/>
    <xf numFmtId="49" fontId="28" fillId="0" borderId="0" xfId="0" applyNumberFormat="1" applyFont="1"/>
    <xf numFmtId="0" fontId="30" fillId="0" borderId="0" xfId="0" applyFont="1" applyAlignment="1">
      <alignment horizontal="right"/>
    </xf>
    <xf numFmtId="169" fontId="0" fillId="0" borderId="0" xfId="0" applyNumberFormat="1" applyFill="1" applyAlignment="1">
      <alignment horizontal="right" vertical="center"/>
    </xf>
    <xf numFmtId="169" fontId="30" fillId="5" borderId="0" xfId="0" applyNumberFormat="1" applyFont="1" applyFill="1" applyAlignment="1">
      <alignment horizontal="right" vertical="center"/>
    </xf>
    <xf numFmtId="4" fontId="30" fillId="5" borderId="0" xfId="0" applyNumberFormat="1" applyFont="1" applyFill="1"/>
    <xf numFmtId="0" fontId="30" fillId="5" borderId="0" xfId="0" applyFont="1" applyFill="1"/>
    <xf numFmtId="0" fontId="30" fillId="5" borderId="0" xfId="0" applyFont="1" applyFill="1" applyAlignment="1">
      <alignment horizontal="right"/>
    </xf>
    <xf numFmtId="168" fontId="30" fillId="0" borderId="0" xfId="0" applyNumberFormat="1" applyFont="1" applyAlignment="1">
      <alignment horizontal="center" vertical="center"/>
    </xf>
    <xf numFmtId="49" fontId="30" fillId="5" borderId="0" xfId="0" applyNumberFormat="1" applyFont="1" applyFill="1" applyAlignment="1">
      <alignment horizontal="left" vertical="center"/>
    </xf>
    <xf numFmtId="169" fontId="30" fillId="13" borderId="0" xfId="0" applyNumberFormat="1" applyFont="1" applyFill="1" applyAlignment="1">
      <alignment horizontal="right" vertical="center"/>
    </xf>
    <xf numFmtId="0" fontId="30" fillId="0" borderId="0" xfId="0" applyFont="1"/>
    <xf numFmtId="169" fontId="30" fillId="0" borderId="0" xfId="0" applyNumberFormat="1" applyFont="1" applyFill="1" applyAlignment="1">
      <alignment horizontal="right" vertical="center"/>
    </xf>
    <xf numFmtId="169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/>
    </xf>
    <xf numFmtId="167" fontId="30" fillId="2" borderId="0" xfId="0" applyNumberFormat="1" applyFont="1" applyFill="1" applyAlignment="1">
      <alignment horizontal="right" vertical="center"/>
    </xf>
    <xf numFmtId="49" fontId="35" fillId="2" borderId="0" xfId="0" applyNumberFormat="1" applyFont="1" applyFill="1" applyAlignment="1">
      <alignment horizontal="left" vertical="center"/>
    </xf>
    <xf numFmtId="4" fontId="28" fillId="14" borderId="0" xfId="1" applyNumberFormat="1" applyFont="1" applyFill="1" applyBorder="1" applyAlignment="1">
      <alignment horizontal="right" vertical="center"/>
    </xf>
    <xf numFmtId="168" fontId="0" fillId="14" borderId="0" xfId="0" applyNumberFormat="1" applyFill="1" applyAlignment="1">
      <alignment horizontal="center" vertical="center"/>
    </xf>
    <xf numFmtId="4" fontId="0" fillId="14" borderId="0" xfId="0" applyNumberFormat="1" applyFill="1"/>
    <xf numFmtId="0" fontId="0" fillId="14" borderId="10" xfId="0" applyFill="1" applyBorder="1" applyAlignment="1">
      <alignment horizontal="right"/>
    </xf>
    <xf numFmtId="0" fontId="0" fillId="14" borderId="11" xfId="0" applyFill="1" applyBorder="1"/>
    <xf numFmtId="0" fontId="0" fillId="14" borderId="11" xfId="0" applyFill="1" applyBorder="1" applyAlignment="1">
      <alignment horizontal="right"/>
    </xf>
    <xf numFmtId="0" fontId="30" fillId="14" borderId="11" xfId="0" applyFont="1" applyFill="1" applyBorder="1" applyAlignment="1">
      <alignment horizontal="center" vertical="center"/>
    </xf>
    <xf numFmtId="0" fontId="30" fillId="14" borderId="12" xfId="0" applyFont="1" applyFill="1" applyBorder="1" applyAlignment="1">
      <alignment horizontal="center" vertical="center"/>
    </xf>
    <xf numFmtId="1" fontId="28" fillId="14" borderId="13" xfId="0" applyNumberFormat="1" applyFont="1" applyFill="1" applyBorder="1" applyAlignment="1">
      <alignment horizontal="right"/>
    </xf>
    <xf numFmtId="1" fontId="28" fillId="14" borderId="0" xfId="0" applyNumberFormat="1" applyFont="1" applyFill="1" applyBorder="1"/>
    <xf numFmtId="0" fontId="28" fillId="14" borderId="0" xfId="0" applyFont="1" applyFill="1" applyBorder="1"/>
    <xf numFmtId="0" fontId="0" fillId="14" borderId="0" xfId="0" applyFill="1" applyBorder="1" applyAlignment="1">
      <alignment horizontal="right"/>
    </xf>
    <xf numFmtId="0" fontId="0" fillId="14" borderId="0" xfId="0" applyFill="1" applyBorder="1"/>
    <xf numFmtId="4" fontId="0" fillId="14" borderId="0" xfId="0" applyNumberFormat="1" applyFill="1" applyBorder="1" applyAlignment="1">
      <alignment horizontal="right"/>
    </xf>
    <xf numFmtId="0" fontId="0" fillId="14" borderId="14" xfId="0" applyFill="1" applyBorder="1"/>
    <xf numFmtId="0" fontId="0" fillId="14" borderId="15" xfId="0" applyFill="1" applyBorder="1" applyAlignment="1">
      <alignment horizontal="right"/>
    </xf>
    <xf numFmtId="0" fontId="0" fillId="14" borderId="16" xfId="0" applyFill="1" applyBorder="1"/>
    <xf numFmtId="0" fontId="28" fillId="14" borderId="16" xfId="0" applyFont="1" applyFill="1" applyBorder="1" applyAlignment="1">
      <alignment horizontal="left"/>
    </xf>
    <xf numFmtId="0" fontId="0" fillId="14" borderId="16" xfId="0" applyFill="1" applyBorder="1" applyAlignment="1">
      <alignment horizontal="right"/>
    </xf>
    <xf numFmtId="4" fontId="0" fillId="14" borderId="17" xfId="0" applyNumberFormat="1" applyFill="1" applyBorder="1"/>
    <xf numFmtId="0" fontId="0" fillId="14" borderId="11" xfId="0" applyFill="1" applyBorder="1" applyAlignment="1">
      <alignment horizontal="left"/>
    </xf>
    <xf numFmtId="4" fontId="0" fillId="14" borderId="11" xfId="0" applyNumberFormat="1" applyFill="1" applyBorder="1"/>
    <xf numFmtId="0" fontId="0" fillId="14" borderId="12" xfId="0" applyFill="1" applyBorder="1"/>
    <xf numFmtId="0" fontId="28" fillId="14" borderId="16" xfId="0" applyFont="1" applyFill="1" applyBorder="1"/>
    <xf numFmtId="1" fontId="0" fillId="14" borderId="16" xfId="0" applyNumberFormat="1" applyFill="1" applyBorder="1" applyAlignment="1">
      <alignment horizontal="right"/>
    </xf>
    <xf numFmtId="0" fontId="28" fillId="14" borderId="11" xfId="0" applyFont="1" applyFill="1" applyBorder="1"/>
    <xf numFmtId="0" fontId="28" fillId="14" borderId="11" xfId="0" applyFont="1" applyFill="1" applyBorder="1" applyAlignment="1">
      <alignment horizontal="left"/>
    </xf>
    <xf numFmtId="0" fontId="30" fillId="14" borderId="11" xfId="0" applyFont="1" applyFill="1" applyBorder="1" applyAlignment="1">
      <alignment horizontal="right"/>
    </xf>
    <xf numFmtId="0" fontId="30" fillId="14" borderId="12" xfId="0" applyFont="1" applyFill="1" applyBorder="1" applyAlignment="1">
      <alignment horizontal="right"/>
    </xf>
    <xf numFmtId="0" fontId="0" fillId="14" borderId="13" xfId="0" applyFill="1" applyBorder="1" applyAlignment="1">
      <alignment horizontal="right"/>
    </xf>
    <xf numFmtId="0" fontId="0" fillId="14" borderId="0" xfId="0" applyFill="1" applyBorder="1" applyAlignment="1">
      <alignment horizontal="left"/>
    </xf>
    <xf numFmtId="169" fontId="0" fillId="14" borderId="0" xfId="0" applyNumberFormat="1" applyFill="1" applyBorder="1" applyAlignment="1">
      <alignment horizontal="right"/>
    </xf>
    <xf numFmtId="169" fontId="0" fillId="14" borderId="14" xfId="0" applyNumberFormat="1" applyFill="1" applyBorder="1"/>
    <xf numFmtId="4" fontId="0" fillId="14" borderId="14" xfId="0" applyNumberFormat="1" applyFill="1" applyBorder="1"/>
    <xf numFmtId="169" fontId="0" fillId="14" borderId="14" xfId="0" applyNumberFormat="1" applyFill="1" applyBorder="1" applyAlignment="1">
      <alignment horizontal="right"/>
    </xf>
    <xf numFmtId="169" fontId="28" fillId="4" borderId="0" xfId="0" applyNumberFormat="1" applyFon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30" fillId="2" borderId="16" xfId="0" applyFont="1" applyFill="1" applyBorder="1"/>
    <xf numFmtId="4" fontId="30" fillId="2" borderId="16" xfId="0" applyNumberFormat="1" applyFont="1" applyFill="1" applyBorder="1" applyAlignment="1">
      <alignment horizontal="right"/>
    </xf>
    <xf numFmtId="4" fontId="30" fillId="2" borderId="17" xfId="0" applyNumberFormat="1" applyFont="1" applyFill="1" applyBorder="1" applyAlignment="1">
      <alignment horizontal="right"/>
    </xf>
    <xf numFmtId="0" fontId="28" fillId="14" borderId="0" xfId="0" applyFont="1" applyFill="1" applyBorder="1" applyAlignment="1">
      <alignment horizontal="left"/>
    </xf>
    <xf numFmtId="0" fontId="28" fillId="14" borderId="13" xfId="0" applyFont="1" applyFill="1" applyBorder="1" applyAlignment="1">
      <alignment horizontal="left"/>
    </xf>
    <xf numFmtId="1" fontId="28" fillId="14" borderId="16" xfId="0" applyNumberFormat="1" applyFont="1" applyFill="1" applyBorder="1"/>
    <xf numFmtId="0" fontId="0" fillId="14" borderId="10" xfId="0" applyFill="1" applyBorder="1"/>
    <xf numFmtId="4" fontId="0" fillId="14" borderId="0" xfId="0" applyNumberFormat="1" applyFill="1" applyBorder="1"/>
    <xf numFmtId="0" fontId="0" fillId="14" borderId="15" xfId="0" applyFill="1" applyBorder="1"/>
    <xf numFmtId="0" fontId="28" fillId="14" borderId="10" xfId="0" applyFont="1" applyFill="1" applyBorder="1"/>
    <xf numFmtId="0" fontId="0" fillId="14" borderId="13" xfId="0" applyFill="1" applyBorder="1"/>
    <xf numFmtId="4" fontId="30" fillId="14" borderId="14" xfId="0" applyNumberFormat="1" applyFont="1" applyFill="1" applyBorder="1"/>
    <xf numFmtId="4" fontId="30" fillId="2" borderId="17" xfId="0" applyNumberFormat="1" applyFont="1" applyFill="1" applyBorder="1"/>
    <xf numFmtId="0" fontId="28" fillId="15" borderId="18" xfId="0" applyFont="1" applyFill="1" applyBorder="1" applyAlignment="1">
      <alignment horizontal="left"/>
    </xf>
    <xf numFmtId="0" fontId="0" fillId="15" borderId="19" xfId="0" applyFill="1" applyBorder="1"/>
    <xf numFmtId="0" fontId="0" fillId="15" borderId="19" xfId="0" applyFill="1" applyBorder="1" applyAlignment="1">
      <alignment horizontal="right"/>
    </xf>
    <xf numFmtId="0" fontId="0" fillId="15" borderId="20" xfId="0" applyFill="1" applyBorder="1"/>
    <xf numFmtId="0" fontId="28" fillId="15" borderId="18" xfId="0" applyFont="1" applyFill="1" applyBorder="1"/>
    <xf numFmtId="0" fontId="28" fillId="4" borderId="0" xfId="0" applyFont="1" applyFill="1" applyBorder="1" applyAlignment="1">
      <alignment horizontal="center" vertical="center"/>
    </xf>
    <xf numFmtId="49" fontId="17" fillId="5" borderId="0" xfId="2" applyNumberFormat="1" applyFont="1" applyFill="1" applyBorder="1" applyAlignment="1">
      <alignment horizontal="left" vertical="center"/>
    </xf>
    <xf numFmtId="0" fontId="17" fillId="5" borderId="0" xfId="2" applyFont="1" applyFill="1" applyBorder="1" applyAlignment="1">
      <alignment horizontal="left" vertical="center"/>
    </xf>
    <xf numFmtId="4" fontId="17" fillId="5" borderId="4" xfId="1" applyNumberFormat="1" applyFont="1" applyFill="1" applyBorder="1" applyAlignment="1">
      <alignment horizontal="right" vertical="center"/>
    </xf>
    <xf numFmtId="49" fontId="18" fillId="5" borderId="0" xfId="2" applyNumberFormat="1" applyFont="1" applyFill="1" applyBorder="1" applyAlignment="1">
      <alignment horizontal="left" vertical="center"/>
    </xf>
    <xf numFmtId="0" fontId="18" fillId="5" borderId="0" xfId="2" applyFont="1" applyFill="1" applyBorder="1" applyAlignment="1">
      <alignment horizontal="left" vertical="center"/>
    </xf>
    <xf numFmtId="0" fontId="17" fillId="5" borderId="0" xfId="2" applyFont="1" applyFill="1" applyBorder="1" applyAlignment="1">
      <alignment vertical="center"/>
    </xf>
    <xf numFmtId="168" fontId="0" fillId="0" borderId="0" xfId="0" applyNumberFormat="1" applyAlignment="1">
      <alignment horizontal="left" vertical="center"/>
    </xf>
    <xf numFmtId="168" fontId="28" fillId="0" borderId="0" xfId="0" applyNumberFormat="1" applyFont="1" applyAlignment="1">
      <alignment horizontal="left" vertical="center"/>
    </xf>
    <xf numFmtId="14" fontId="0" fillId="4" borderId="0" xfId="0" applyNumberFormat="1" applyFill="1" applyAlignment="1">
      <alignment horizontal="right"/>
    </xf>
    <xf numFmtId="0" fontId="28" fillId="14" borderId="13" xfId="0" applyFont="1" applyFill="1" applyBorder="1"/>
    <xf numFmtId="49" fontId="0" fillId="0" borderId="0" xfId="0" applyNumberFormat="1" applyFill="1"/>
    <xf numFmtId="14" fontId="0" fillId="0" borderId="0" xfId="0" applyNumberFormat="1" applyFill="1"/>
    <xf numFmtId="49" fontId="0" fillId="0" borderId="0" xfId="0" applyNumberFormat="1" applyFill="1" applyAlignment="1">
      <alignment horizontal="left" vertical="center"/>
    </xf>
    <xf numFmtId="4" fontId="0" fillId="0" borderId="0" xfId="0" applyNumberFormat="1" applyFill="1"/>
    <xf numFmtId="168" fontId="30" fillId="2" borderId="0" xfId="0" applyNumberFormat="1" applyFont="1" applyFill="1" applyAlignment="1">
      <alignment horizontal="left" vertical="center"/>
    </xf>
    <xf numFmtId="168" fontId="30" fillId="2" borderId="0" xfId="0" applyNumberFormat="1" applyFont="1" applyFill="1" applyAlignment="1">
      <alignment horizontal="center" vertical="center"/>
    </xf>
    <xf numFmtId="0" fontId="0" fillId="14" borderId="21" xfId="0" applyFill="1" applyBorder="1"/>
    <xf numFmtId="0" fontId="0" fillId="14" borderId="22" xfId="0" applyFill="1" applyBorder="1"/>
    <xf numFmtId="0" fontId="0" fillId="14" borderId="22" xfId="0" applyFill="1" applyBorder="1" applyAlignment="1">
      <alignment horizontal="right"/>
    </xf>
    <xf numFmtId="0" fontId="0" fillId="14" borderId="23" xfId="0" applyFill="1" applyBorder="1"/>
    <xf numFmtId="0" fontId="0" fillId="14" borderId="24" xfId="0" applyFill="1" applyBorder="1"/>
    <xf numFmtId="0" fontId="0" fillId="14" borderId="25" xfId="0" applyFill="1" applyBorder="1"/>
    <xf numFmtId="4" fontId="0" fillId="14" borderId="26" xfId="0" applyNumberFormat="1" applyFill="1" applyBorder="1"/>
    <xf numFmtId="0" fontId="0" fillId="14" borderId="25" xfId="0" applyFill="1" applyBorder="1" applyAlignment="1">
      <alignment horizontal="left"/>
    </xf>
    <xf numFmtId="4" fontId="0" fillId="14" borderId="27" xfId="0" applyNumberFormat="1" applyFill="1" applyBorder="1"/>
    <xf numFmtId="0" fontId="0" fillId="14" borderId="2" xfId="0" applyFill="1" applyBorder="1"/>
    <xf numFmtId="14" fontId="0" fillId="0" borderId="0" xfId="0" applyNumberFormat="1" applyFill="1" applyAlignment="1">
      <alignment horizontal="center"/>
    </xf>
    <xf numFmtId="43" fontId="0" fillId="0" borderId="0" xfId="53" applyFont="1"/>
    <xf numFmtId="4" fontId="0" fillId="2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4" fontId="30" fillId="0" borderId="0" xfId="0" applyNumberFormat="1" applyFont="1"/>
    <xf numFmtId="169" fontId="28" fillId="2" borderId="0" xfId="0" applyNumberFormat="1" applyFon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69" fontId="30" fillId="5" borderId="0" xfId="0" applyNumberFormat="1" applyFont="1" applyFill="1" applyAlignment="1">
      <alignment horizontal="center" vertical="center"/>
    </xf>
    <xf numFmtId="169" fontId="30" fillId="0" borderId="0" xfId="0" applyNumberFormat="1" applyFont="1" applyFill="1" applyAlignment="1">
      <alignment horizontal="center" vertical="center"/>
    </xf>
    <xf numFmtId="169" fontId="30" fillId="0" borderId="0" xfId="0" applyNumberFormat="1" applyFont="1" applyAlignment="1">
      <alignment horizontal="center" vertical="center"/>
    </xf>
    <xf numFmtId="169" fontId="0" fillId="0" borderId="0" xfId="0" applyNumberFormat="1" applyFill="1" applyAlignment="1">
      <alignment horizontal="center" vertical="center"/>
    </xf>
    <xf numFmtId="4" fontId="28" fillId="14" borderId="0" xfId="0" applyNumberFormat="1" applyFont="1" applyFill="1"/>
    <xf numFmtId="4" fontId="0" fillId="14" borderId="0" xfId="37" applyNumberFormat="1" applyFont="1" applyFill="1"/>
    <xf numFmtId="169" fontId="36" fillId="13" borderId="0" xfId="0" applyNumberFormat="1" applyFont="1" applyFill="1" applyBorder="1" applyAlignment="1">
      <alignment horizontal="center" vertical="center"/>
    </xf>
    <xf numFmtId="169" fontId="37" fillId="13" borderId="0" xfId="0" applyNumberFormat="1" applyFont="1" applyFill="1" applyAlignment="1">
      <alignment horizontal="right" vertical="center"/>
    </xf>
    <xf numFmtId="169" fontId="38" fillId="0" borderId="0" xfId="0" applyNumberFormat="1" applyFont="1" applyFill="1" applyAlignment="1">
      <alignment horizontal="right" vertical="center"/>
    </xf>
    <xf numFmtId="4" fontId="0" fillId="2" borderId="0" xfId="37" applyNumberFormat="1" applyFont="1" applyFill="1"/>
    <xf numFmtId="4" fontId="30" fillId="2" borderId="0" xfId="0" applyNumberFormat="1" applyFont="1" applyFill="1"/>
    <xf numFmtId="4" fontId="35" fillId="14" borderId="28" xfId="0" applyNumberFormat="1" applyFont="1" applyFill="1" applyBorder="1"/>
    <xf numFmtId="4" fontId="30" fillId="5" borderId="2" xfId="0" applyNumberFormat="1" applyFont="1" applyFill="1" applyBorder="1"/>
    <xf numFmtId="0" fontId="35" fillId="14" borderId="28" xfId="0" applyFont="1" applyFill="1" applyBorder="1"/>
    <xf numFmtId="2" fontId="0" fillId="0" borderId="0" xfId="0" applyNumberFormat="1"/>
    <xf numFmtId="49" fontId="0" fillId="0" borderId="0" xfId="0" applyNumberFormat="1" applyAlignment="1">
      <alignment wrapText="1"/>
    </xf>
    <xf numFmtId="14" fontId="28" fillId="0" borderId="0" xfId="0" applyNumberFormat="1" applyFont="1" applyFill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left" vertical="center" wrapText="1"/>
    </xf>
    <xf numFmtId="169" fontId="25" fillId="2" borderId="1" xfId="0" applyNumberFormat="1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70" fontId="0" fillId="4" borderId="0" xfId="0" applyNumberFormat="1" applyFill="1" applyAlignment="1">
      <alignment horizontal="center"/>
    </xf>
    <xf numFmtId="171" fontId="0" fillId="4" borderId="0" xfId="0" applyNumberFormat="1" applyFill="1" applyAlignment="1">
      <alignment horizontal="center" vertical="center"/>
    </xf>
  </cellXfs>
  <cellStyles count="54">
    <cellStyle name="Currency_1__" xfId="1" xr:uid="{00000000-0005-0000-0000-000000000000}"/>
    <cellStyle name="Normal" xfId="0" builtinId="0"/>
    <cellStyle name="Normal 10" xfId="27" xr:uid="{00000000-0005-0000-0000-000002000000}"/>
    <cellStyle name="Normal 10 2" xfId="30" xr:uid="{00000000-0005-0000-0000-000003000000}"/>
    <cellStyle name="Normal 10 3" xfId="39" xr:uid="{00000000-0005-0000-0000-000004000000}"/>
    <cellStyle name="Normal 11" xfId="28" xr:uid="{00000000-0005-0000-0000-000005000000}"/>
    <cellStyle name="Normal 11 2" xfId="40" xr:uid="{00000000-0005-0000-0000-000006000000}"/>
    <cellStyle name="Normal 12" xfId="29" xr:uid="{00000000-0005-0000-0000-000007000000}"/>
    <cellStyle name="Normal 12 2" xfId="41" xr:uid="{00000000-0005-0000-0000-000008000000}"/>
    <cellStyle name="Normal 13" xfId="31" xr:uid="{00000000-0005-0000-0000-000009000000}"/>
    <cellStyle name="Normal 14" xfId="32" xr:uid="{00000000-0005-0000-0000-00000A000000}"/>
    <cellStyle name="Normal 15" xfId="33" xr:uid="{00000000-0005-0000-0000-00000B000000}"/>
    <cellStyle name="Normal 16" xfId="34" xr:uid="{00000000-0005-0000-0000-00000C000000}"/>
    <cellStyle name="Normal 17" xfId="35" xr:uid="{00000000-0005-0000-0000-00000D000000}"/>
    <cellStyle name="Normal 18" xfId="42" xr:uid="{00000000-0005-0000-0000-00000E000000}"/>
    <cellStyle name="Normal 18 2" xfId="52" xr:uid="{00000000-0005-0000-0000-00000F000000}"/>
    <cellStyle name="Normal 19" xfId="50" xr:uid="{00000000-0005-0000-0000-000010000000}"/>
    <cellStyle name="Normal 2" xfId="3" xr:uid="{00000000-0005-0000-0000-000011000000}"/>
    <cellStyle name="Normal 2 2" xfId="6" xr:uid="{00000000-0005-0000-0000-000012000000}"/>
    <cellStyle name="Normal 2 2 2" xfId="24" xr:uid="{00000000-0005-0000-0000-000013000000}"/>
    <cellStyle name="Normal 2 3" xfId="25" xr:uid="{00000000-0005-0000-0000-000014000000}"/>
    <cellStyle name="Normal 2 4" xfId="12" xr:uid="{00000000-0005-0000-0000-000015000000}"/>
    <cellStyle name="Normal 2 5" xfId="38" xr:uid="{00000000-0005-0000-0000-000016000000}"/>
    <cellStyle name="Normal 3" xfId="4" xr:uid="{00000000-0005-0000-0000-000017000000}"/>
    <cellStyle name="Normal 3 2" xfId="7" xr:uid="{00000000-0005-0000-0000-000018000000}"/>
    <cellStyle name="Normal 3 2 2" xfId="21" xr:uid="{00000000-0005-0000-0000-000019000000}"/>
    <cellStyle name="Normal 3 2 3" xfId="46" xr:uid="{00000000-0005-0000-0000-00001A000000}"/>
    <cellStyle name="Normal 3 3" xfId="13" xr:uid="{00000000-0005-0000-0000-00001B000000}"/>
    <cellStyle name="Normal 3 4" xfId="43" xr:uid="{00000000-0005-0000-0000-00001C000000}"/>
    <cellStyle name="Normal 4" xfId="5" xr:uid="{00000000-0005-0000-0000-00001D000000}"/>
    <cellStyle name="Normal 4 2" xfId="22" xr:uid="{00000000-0005-0000-0000-00001E000000}"/>
    <cellStyle name="Normal 4 3" xfId="18" xr:uid="{00000000-0005-0000-0000-00001F000000}"/>
    <cellStyle name="Normal 4 4" xfId="44" xr:uid="{00000000-0005-0000-0000-000020000000}"/>
    <cellStyle name="Normal 5" xfId="16" xr:uid="{00000000-0005-0000-0000-000021000000}"/>
    <cellStyle name="Normal 5 2" xfId="20" xr:uid="{00000000-0005-0000-0000-000022000000}"/>
    <cellStyle name="Normal 5 2 2" xfId="36" xr:uid="{00000000-0005-0000-0000-000023000000}"/>
    <cellStyle name="Normal 5 3" xfId="45" xr:uid="{00000000-0005-0000-0000-000024000000}"/>
    <cellStyle name="Normal 6" xfId="23" xr:uid="{00000000-0005-0000-0000-000025000000}"/>
    <cellStyle name="Normal 6 2" xfId="48" xr:uid="{00000000-0005-0000-0000-000026000000}"/>
    <cellStyle name="Normal 7" xfId="19" xr:uid="{00000000-0005-0000-0000-000027000000}"/>
    <cellStyle name="Normal 8" xfId="11" xr:uid="{00000000-0005-0000-0000-000028000000}"/>
    <cellStyle name="Normal 9" xfId="26" xr:uid="{00000000-0005-0000-0000-000029000000}"/>
    <cellStyle name="Normal_1__" xfId="2" xr:uid="{00000000-0005-0000-0000-00002A000000}"/>
    <cellStyle name="ParaBirimi 2" xfId="14" xr:uid="{00000000-0005-0000-0000-00002B000000}"/>
    <cellStyle name="ParaBirimi 2 2" xfId="17" xr:uid="{00000000-0005-0000-0000-00002C000000}"/>
    <cellStyle name="ParaBirimi 3" xfId="9" xr:uid="{00000000-0005-0000-0000-00002D000000}"/>
    <cellStyle name="Virgül" xfId="53" builtinId="3"/>
    <cellStyle name="Virgül 2" xfId="15" xr:uid="{00000000-0005-0000-0000-00002F000000}"/>
    <cellStyle name="Virgül 2 2" xfId="37" xr:uid="{00000000-0005-0000-0000-000030000000}"/>
    <cellStyle name="Virgül 2 3" xfId="47" xr:uid="{00000000-0005-0000-0000-000031000000}"/>
    <cellStyle name="Virgül 3" xfId="8" xr:uid="{00000000-0005-0000-0000-000032000000}"/>
    <cellStyle name="Virgül 3 2" xfId="49" xr:uid="{00000000-0005-0000-0000-000033000000}"/>
    <cellStyle name="Virgül 4" xfId="51" xr:uid="{00000000-0005-0000-0000-000034000000}"/>
    <cellStyle name="Yüzde 2" xfId="10" xr:uid="{00000000-0005-0000-0000-000035000000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G3803"/>
  <sheetViews>
    <sheetView workbookViewId="0">
      <pane ySplit="3" topLeftCell="A4" activePane="bottomLeft" state="frozen"/>
      <selection pane="bottomLeft" activeCell="D18" sqref="D18"/>
    </sheetView>
  </sheetViews>
  <sheetFormatPr defaultRowHeight="12.75"/>
  <cols>
    <col min="1" max="1" width="17.39453125" bestFit="1" customWidth="1"/>
    <col min="2" max="2" width="44.3671875" customWidth="1"/>
    <col min="3" max="3" width="15.1015625" style="165" bestFit="1" customWidth="1"/>
    <col min="4" max="4" width="16.71875" style="165" bestFit="1" customWidth="1"/>
    <col min="5" max="7" width="15.1015625" style="165" bestFit="1" customWidth="1"/>
  </cols>
  <sheetData>
    <row r="1" spans="1:2">
      <c r="A1" s="65"/>
    </row>
    <row r="2" spans="1:2">
      <c r="A2" s="65"/>
      <c r="B2" s="65"/>
    </row>
    <row r="3" spans="1:2">
      <c r="A3" s="65"/>
      <c r="B3" s="65"/>
    </row>
    <row r="4" spans="1:2">
      <c r="A4" s="65"/>
      <c r="B4" s="65"/>
    </row>
    <row r="5" spans="1:2">
      <c r="A5" s="65"/>
      <c r="B5" s="65"/>
    </row>
    <row r="6" spans="1:2">
      <c r="A6" s="65"/>
      <c r="B6" s="65"/>
    </row>
    <row r="7" spans="1:2">
      <c r="A7" s="65"/>
      <c r="B7" s="65"/>
    </row>
    <row r="8" spans="1:2">
      <c r="A8" s="65"/>
      <c r="B8" s="65"/>
    </row>
    <row r="9" spans="1:2">
      <c r="A9" s="65"/>
      <c r="B9" s="65"/>
    </row>
    <row r="10" spans="1:2">
      <c r="A10" s="65"/>
      <c r="B10" s="65"/>
    </row>
    <row r="11" spans="1:2">
      <c r="A11" s="65"/>
      <c r="B11" s="65"/>
    </row>
    <row r="12" spans="1:2">
      <c r="A12" s="65"/>
      <c r="B12" s="65"/>
    </row>
    <row r="13" spans="1:2">
      <c r="A13" s="65"/>
      <c r="B13" s="65"/>
    </row>
    <row r="14" spans="1:2">
      <c r="A14" s="65"/>
      <c r="B14" s="65"/>
    </row>
    <row r="15" spans="1:2">
      <c r="A15" s="65"/>
      <c r="B15" s="65"/>
    </row>
    <row r="16" spans="1:2">
      <c r="A16" s="65"/>
      <c r="B16" s="65"/>
    </row>
    <row r="17" spans="1:2">
      <c r="A17" s="65"/>
      <c r="B17" s="65"/>
    </row>
    <row r="18" spans="1:2">
      <c r="A18" s="65"/>
      <c r="B18" s="65"/>
    </row>
    <row r="19" spans="1:2">
      <c r="A19" s="65"/>
      <c r="B19" s="65"/>
    </row>
    <row r="20" spans="1:2">
      <c r="A20" s="65"/>
      <c r="B20" s="65"/>
    </row>
    <row r="21" spans="1:2">
      <c r="A21" s="65"/>
      <c r="B21" s="65"/>
    </row>
    <row r="22" spans="1:2">
      <c r="A22" s="65"/>
      <c r="B22" s="65"/>
    </row>
    <row r="23" spans="1:2">
      <c r="A23" s="65"/>
      <c r="B23" s="65"/>
    </row>
    <row r="24" spans="1:2">
      <c r="A24" s="65"/>
      <c r="B24" s="65"/>
    </row>
    <row r="25" spans="1:2">
      <c r="A25" s="65"/>
      <c r="B25" s="65"/>
    </row>
    <row r="26" spans="1:2">
      <c r="A26" s="65"/>
      <c r="B26" s="65"/>
    </row>
    <row r="27" spans="1:2">
      <c r="A27" s="65"/>
      <c r="B27" s="65"/>
    </row>
    <row r="28" spans="1:2">
      <c r="A28" s="65"/>
      <c r="B28" s="65"/>
    </row>
    <row r="29" spans="1:2">
      <c r="A29" s="65"/>
      <c r="B29" s="65"/>
    </row>
    <row r="30" spans="1:2">
      <c r="A30" s="65"/>
      <c r="B30" s="65"/>
    </row>
    <row r="31" spans="1:2">
      <c r="A31" s="65"/>
      <c r="B31" s="65"/>
    </row>
    <row r="32" spans="1:2">
      <c r="A32" s="65"/>
      <c r="B32" s="65"/>
    </row>
    <row r="33" spans="1:2">
      <c r="A33" s="65"/>
      <c r="B33" s="65"/>
    </row>
    <row r="34" spans="1:2">
      <c r="A34" s="65"/>
      <c r="B34" s="65"/>
    </row>
    <row r="35" spans="1:2">
      <c r="A35" s="65"/>
      <c r="B35" s="65"/>
    </row>
    <row r="36" spans="1:2">
      <c r="A36" s="65"/>
      <c r="B36" s="65"/>
    </row>
    <row r="37" spans="1:2">
      <c r="A37" s="65"/>
      <c r="B37" s="65"/>
    </row>
    <row r="38" spans="1:2">
      <c r="A38" s="65"/>
      <c r="B38" s="65"/>
    </row>
    <row r="39" spans="1:2">
      <c r="A39" s="65"/>
      <c r="B39" s="65"/>
    </row>
    <row r="40" spans="1:2">
      <c r="A40" s="65"/>
      <c r="B40" s="65"/>
    </row>
    <row r="41" spans="1:2">
      <c r="A41" s="65"/>
      <c r="B41" s="65"/>
    </row>
    <row r="42" spans="1:2">
      <c r="A42" s="65"/>
      <c r="B42" s="65"/>
    </row>
    <row r="43" spans="1:2">
      <c r="A43" s="65"/>
      <c r="B43" s="65"/>
    </row>
    <row r="44" spans="1:2">
      <c r="A44" s="65"/>
      <c r="B44" s="65"/>
    </row>
    <row r="45" spans="1:2">
      <c r="A45" s="65"/>
      <c r="B45" s="65"/>
    </row>
    <row r="46" spans="1:2">
      <c r="A46" s="65"/>
      <c r="B46" s="65"/>
    </row>
    <row r="47" spans="1:2">
      <c r="A47" s="65"/>
      <c r="B47" s="65"/>
    </row>
    <row r="48" spans="1:2">
      <c r="A48" s="65"/>
      <c r="B48" s="65"/>
    </row>
    <row r="49" spans="1:2">
      <c r="A49" s="65"/>
      <c r="B49" s="65"/>
    </row>
    <row r="50" spans="1:2">
      <c r="A50" s="65"/>
      <c r="B50" s="65"/>
    </row>
    <row r="51" spans="1:2">
      <c r="A51" s="65"/>
      <c r="B51" s="65"/>
    </row>
    <row r="52" spans="1:2">
      <c r="A52" s="65"/>
      <c r="B52" s="65"/>
    </row>
    <row r="53" spans="1:2">
      <c r="A53" s="65"/>
      <c r="B53" s="65"/>
    </row>
    <row r="54" spans="1:2">
      <c r="A54" s="65"/>
      <c r="B54" s="65"/>
    </row>
    <row r="55" spans="1:2">
      <c r="A55" s="65"/>
      <c r="B55" s="65"/>
    </row>
    <row r="56" spans="1:2">
      <c r="A56" s="65"/>
      <c r="B56" s="65"/>
    </row>
    <row r="57" spans="1:2">
      <c r="A57" s="65"/>
      <c r="B57" s="65"/>
    </row>
    <row r="58" spans="1:2">
      <c r="A58" s="65"/>
      <c r="B58" s="65"/>
    </row>
    <row r="59" spans="1:2">
      <c r="A59" s="65"/>
      <c r="B59" s="65"/>
    </row>
    <row r="60" spans="1:2">
      <c r="A60" s="65"/>
      <c r="B60" s="65"/>
    </row>
    <row r="61" spans="1:2">
      <c r="A61" s="65"/>
      <c r="B61" s="65"/>
    </row>
    <row r="62" spans="1:2">
      <c r="A62" s="65"/>
      <c r="B62" s="65"/>
    </row>
    <row r="63" spans="1:2">
      <c r="A63" s="65"/>
      <c r="B63" s="65"/>
    </row>
    <row r="64" spans="1:2">
      <c r="A64" s="65"/>
      <c r="B64" s="65"/>
    </row>
    <row r="65" spans="1:2">
      <c r="A65" s="65"/>
      <c r="B65" s="65"/>
    </row>
    <row r="66" spans="1:2">
      <c r="A66" s="65"/>
      <c r="B66" s="65"/>
    </row>
    <row r="67" spans="1:2">
      <c r="A67" s="65"/>
      <c r="B67" s="65"/>
    </row>
    <row r="68" spans="1:2">
      <c r="A68" s="65"/>
      <c r="B68" s="65"/>
    </row>
    <row r="69" spans="1:2">
      <c r="A69" s="65"/>
      <c r="B69" s="65"/>
    </row>
    <row r="70" spans="1:2">
      <c r="A70" s="65"/>
      <c r="B70" s="65"/>
    </row>
    <row r="71" spans="1:2">
      <c r="A71" s="65"/>
      <c r="B71" s="65"/>
    </row>
    <row r="72" spans="1:2">
      <c r="A72" s="65"/>
      <c r="B72" s="65"/>
    </row>
    <row r="73" spans="1:2">
      <c r="A73" s="65"/>
      <c r="B73" s="65"/>
    </row>
    <row r="74" spans="1:2">
      <c r="A74" s="65"/>
      <c r="B74" s="65"/>
    </row>
    <row r="75" spans="1:2">
      <c r="A75" s="65"/>
      <c r="B75" s="65"/>
    </row>
    <row r="76" spans="1:2">
      <c r="A76" s="65"/>
      <c r="B76" s="65"/>
    </row>
    <row r="77" spans="1:2">
      <c r="A77" s="65"/>
      <c r="B77" s="65"/>
    </row>
    <row r="78" spans="1:2">
      <c r="A78" s="65"/>
      <c r="B78" s="65"/>
    </row>
    <row r="79" spans="1:2">
      <c r="A79" s="65"/>
      <c r="B79" s="65"/>
    </row>
    <row r="80" spans="1:2">
      <c r="A80" s="65"/>
      <c r="B80" s="65"/>
    </row>
    <row r="81" spans="1:2">
      <c r="A81" s="65"/>
      <c r="B81" s="65"/>
    </row>
    <row r="82" spans="1:2">
      <c r="A82" s="65"/>
      <c r="B82" s="65"/>
    </row>
    <row r="83" spans="1:2">
      <c r="A83" s="65"/>
      <c r="B83" s="65"/>
    </row>
    <row r="84" spans="1:2">
      <c r="A84" s="65"/>
      <c r="B84" s="65"/>
    </row>
    <row r="85" spans="1:2">
      <c r="A85" s="65"/>
      <c r="B85" s="65"/>
    </row>
    <row r="86" spans="1:2">
      <c r="A86" s="65"/>
      <c r="B86" s="65"/>
    </row>
    <row r="87" spans="1:2">
      <c r="A87" s="65"/>
      <c r="B87" s="65"/>
    </row>
    <row r="88" spans="1:2">
      <c r="A88" s="65"/>
      <c r="B88" s="65"/>
    </row>
    <row r="89" spans="1:2">
      <c r="A89" s="65"/>
      <c r="B89" s="65"/>
    </row>
    <row r="90" spans="1:2">
      <c r="A90" s="65"/>
      <c r="B90" s="65"/>
    </row>
    <row r="91" spans="1:2">
      <c r="A91" s="65"/>
      <c r="B91" s="65"/>
    </row>
    <row r="92" spans="1:2">
      <c r="A92" s="65"/>
      <c r="B92" s="65"/>
    </row>
    <row r="93" spans="1:2">
      <c r="A93" s="65"/>
      <c r="B93" s="65"/>
    </row>
    <row r="94" spans="1:2">
      <c r="A94" s="65"/>
      <c r="B94" s="65"/>
    </row>
    <row r="95" spans="1:2">
      <c r="A95" s="65"/>
      <c r="B95" s="65"/>
    </row>
    <row r="96" spans="1:2">
      <c r="A96" s="65"/>
      <c r="B96" s="65"/>
    </row>
    <row r="97" spans="1:2">
      <c r="A97" s="65"/>
      <c r="B97" s="65"/>
    </row>
    <row r="98" spans="1:2">
      <c r="A98" s="65"/>
      <c r="B98" s="65"/>
    </row>
    <row r="99" spans="1:2">
      <c r="A99" s="65"/>
      <c r="B99" s="65"/>
    </row>
    <row r="100" spans="1:2">
      <c r="A100" s="65"/>
      <c r="B100" s="65"/>
    </row>
    <row r="101" spans="1:2">
      <c r="A101" s="65"/>
      <c r="B101" s="65"/>
    </row>
    <row r="102" spans="1:2">
      <c r="A102" s="65"/>
      <c r="B102" s="65"/>
    </row>
    <row r="103" spans="1:2">
      <c r="A103" s="65"/>
      <c r="B103" s="65"/>
    </row>
    <row r="104" spans="1:2">
      <c r="A104" s="65"/>
      <c r="B104" s="65"/>
    </row>
    <row r="105" spans="1:2">
      <c r="A105" s="65"/>
      <c r="B105" s="65"/>
    </row>
    <row r="106" spans="1:2">
      <c r="A106" s="65"/>
      <c r="B106" s="65"/>
    </row>
    <row r="107" spans="1:2">
      <c r="A107" s="65"/>
      <c r="B107" s="65"/>
    </row>
    <row r="108" spans="1:2">
      <c r="A108" s="65"/>
      <c r="B108" s="65"/>
    </row>
    <row r="109" spans="1:2">
      <c r="A109" s="65"/>
      <c r="B109" s="65"/>
    </row>
    <row r="110" spans="1:2">
      <c r="A110" s="65"/>
      <c r="B110" s="65"/>
    </row>
    <row r="111" spans="1:2">
      <c r="A111" s="65"/>
      <c r="B111" s="65"/>
    </row>
    <row r="112" spans="1:2">
      <c r="A112" s="65"/>
      <c r="B112" s="65"/>
    </row>
    <row r="113" spans="1:2">
      <c r="A113" s="65"/>
      <c r="B113" s="65"/>
    </row>
    <row r="114" spans="1:2">
      <c r="A114" s="65"/>
      <c r="B114" s="65"/>
    </row>
    <row r="115" spans="1:2">
      <c r="A115" s="65"/>
      <c r="B115" s="65"/>
    </row>
    <row r="116" spans="1:2">
      <c r="A116" s="65"/>
      <c r="B116" s="65"/>
    </row>
    <row r="117" spans="1:2">
      <c r="A117" s="65"/>
      <c r="B117" s="65"/>
    </row>
    <row r="118" spans="1:2">
      <c r="A118" s="65"/>
      <c r="B118" s="65"/>
    </row>
    <row r="119" spans="1:2">
      <c r="A119" s="65"/>
      <c r="B119" s="65"/>
    </row>
    <row r="120" spans="1:2">
      <c r="A120" s="65"/>
      <c r="B120" s="65"/>
    </row>
    <row r="121" spans="1:2">
      <c r="A121" s="65"/>
      <c r="B121" s="65"/>
    </row>
    <row r="122" spans="1:2">
      <c r="A122" s="65"/>
      <c r="B122" s="65"/>
    </row>
    <row r="123" spans="1:2">
      <c r="A123" s="65"/>
      <c r="B123" s="65"/>
    </row>
    <row r="124" spans="1:2">
      <c r="A124" s="65"/>
      <c r="B124" s="65"/>
    </row>
    <row r="125" spans="1:2">
      <c r="A125" s="65"/>
      <c r="B125" s="65"/>
    </row>
    <row r="126" spans="1:2">
      <c r="A126" s="65"/>
      <c r="B126" s="65"/>
    </row>
    <row r="127" spans="1:2">
      <c r="A127" s="65"/>
      <c r="B127" s="65"/>
    </row>
    <row r="128" spans="1:2">
      <c r="A128" s="65"/>
      <c r="B128" s="65"/>
    </row>
    <row r="129" spans="1:2">
      <c r="A129" s="65"/>
      <c r="B129" s="65"/>
    </row>
    <row r="130" spans="1:2">
      <c r="A130" s="65"/>
      <c r="B130" s="65"/>
    </row>
    <row r="131" spans="1:2">
      <c r="A131" s="65"/>
      <c r="B131" s="65"/>
    </row>
    <row r="132" spans="1:2">
      <c r="A132" s="65"/>
      <c r="B132" s="65"/>
    </row>
    <row r="133" spans="1:2">
      <c r="A133" s="65"/>
      <c r="B133" s="65"/>
    </row>
    <row r="134" spans="1:2">
      <c r="A134" s="65"/>
      <c r="B134" s="65"/>
    </row>
    <row r="135" spans="1:2">
      <c r="A135" s="65"/>
      <c r="B135" s="65"/>
    </row>
    <row r="136" spans="1:2">
      <c r="A136" s="65"/>
      <c r="B136" s="65"/>
    </row>
    <row r="137" spans="1:2">
      <c r="A137" s="65"/>
      <c r="B137" s="65"/>
    </row>
    <row r="138" spans="1:2">
      <c r="A138" s="65"/>
      <c r="B138" s="65"/>
    </row>
    <row r="139" spans="1:2">
      <c r="A139" s="65"/>
      <c r="B139" s="65"/>
    </row>
    <row r="140" spans="1:2">
      <c r="A140" s="65"/>
      <c r="B140" s="65"/>
    </row>
    <row r="141" spans="1:2">
      <c r="A141" s="65"/>
      <c r="B141" s="65"/>
    </row>
    <row r="142" spans="1:2">
      <c r="A142" s="65"/>
      <c r="B142" s="65"/>
    </row>
    <row r="143" spans="1:2">
      <c r="A143" s="65"/>
      <c r="B143" s="65"/>
    </row>
    <row r="144" spans="1:2">
      <c r="A144" s="65"/>
      <c r="B144" s="65"/>
    </row>
    <row r="145" spans="1:2">
      <c r="A145" s="65"/>
      <c r="B145" s="65"/>
    </row>
    <row r="146" spans="1:2">
      <c r="A146" s="65"/>
      <c r="B146" s="65"/>
    </row>
    <row r="147" spans="1:2">
      <c r="A147" s="65"/>
      <c r="B147" s="65"/>
    </row>
    <row r="148" spans="1:2">
      <c r="A148" s="65"/>
      <c r="B148" s="65"/>
    </row>
    <row r="149" spans="1:2">
      <c r="A149" s="65"/>
      <c r="B149" s="65"/>
    </row>
    <row r="150" spans="1:2">
      <c r="A150" s="65"/>
      <c r="B150" s="65"/>
    </row>
    <row r="151" spans="1:2">
      <c r="A151" s="65"/>
      <c r="B151" s="65"/>
    </row>
    <row r="152" spans="1:2">
      <c r="A152" s="65"/>
      <c r="B152" s="65"/>
    </row>
    <row r="153" spans="1:2">
      <c r="A153" s="65"/>
      <c r="B153" s="65"/>
    </row>
    <row r="154" spans="1:2">
      <c r="A154" s="65"/>
      <c r="B154" s="65"/>
    </row>
    <row r="155" spans="1:2">
      <c r="A155" s="65"/>
      <c r="B155" s="65"/>
    </row>
    <row r="156" spans="1:2">
      <c r="A156" s="65"/>
      <c r="B156" s="65"/>
    </row>
    <row r="157" spans="1:2">
      <c r="A157" s="65"/>
      <c r="B157" s="65"/>
    </row>
    <row r="158" spans="1:2">
      <c r="A158" s="65"/>
      <c r="B158" s="65"/>
    </row>
    <row r="159" spans="1:2">
      <c r="A159" s="65"/>
      <c r="B159" s="65"/>
    </row>
    <row r="160" spans="1:2">
      <c r="A160" s="65"/>
      <c r="B160" s="65"/>
    </row>
    <row r="161" spans="1:2">
      <c r="A161" s="65"/>
      <c r="B161" s="65"/>
    </row>
    <row r="162" spans="1:2">
      <c r="A162" s="65"/>
      <c r="B162" s="65"/>
    </row>
    <row r="163" spans="1:2">
      <c r="A163" s="65"/>
      <c r="B163" s="65"/>
    </row>
    <row r="164" spans="1:2">
      <c r="A164" s="65"/>
      <c r="B164" s="65"/>
    </row>
    <row r="165" spans="1:2">
      <c r="A165" s="65"/>
      <c r="B165" s="65"/>
    </row>
    <row r="166" spans="1:2">
      <c r="A166" s="65"/>
      <c r="B166" s="65"/>
    </row>
    <row r="167" spans="1:2">
      <c r="A167" s="65"/>
      <c r="B167" s="65"/>
    </row>
    <row r="168" spans="1:2">
      <c r="A168" s="65"/>
      <c r="B168" s="65"/>
    </row>
    <row r="169" spans="1:2">
      <c r="A169" s="65"/>
      <c r="B169" s="65"/>
    </row>
    <row r="170" spans="1:2">
      <c r="A170" s="65"/>
      <c r="B170" s="65"/>
    </row>
    <row r="171" spans="1:2">
      <c r="A171" s="65"/>
      <c r="B171" s="65"/>
    </row>
    <row r="172" spans="1:2">
      <c r="A172" s="65"/>
      <c r="B172" s="65"/>
    </row>
    <row r="173" spans="1:2">
      <c r="A173" s="65"/>
      <c r="B173" s="65"/>
    </row>
    <row r="174" spans="1:2">
      <c r="A174" s="65"/>
      <c r="B174" s="65"/>
    </row>
    <row r="175" spans="1:2">
      <c r="A175" s="65"/>
      <c r="B175" s="65"/>
    </row>
    <row r="176" spans="1:2">
      <c r="A176" s="65"/>
      <c r="B176" s="65"/>
    </row>
    <row r="177" spans="1:2">
      <c r="A177" s="65"/>
      <c r="B177" s="65"/>
    </row>
    <row r="178" spans="1:2">
      <c r="A178" s="65"/>
      <c r="B178" s="65"/>
    </row>
    <row r="179" spans="1:2">
      <c r="A179" s="65"/>
      <c r="B179" s="65"/>
    </row>
    <row r="180" spans="1:2">
      <c r="A180" s="65"/>
      <c r="B180" s="65"/>
    </row>
    <row r="181" spans="1:2">
      <c r="A181" s="65"/>
      <c r="B181" s="65"/>
    </row>
    <row r="182" spans="1:2">
      <c r="A182" s="65"/>
      <c r="B182" s="65"/>
    </row>
    <row r="183" spans="1:2">
      <c r="A183" s="65"/>
      <c r="B183" s="65"/>
    </row>
    <row r="184" spans="1:2">
      <c r="A184" s="65"/>
      <c r="B184" s="65"/>
    </row>
    <row r="185" spans="1:2">
      <c r="A185" s="65"/>
      <c r="B185" s="65"/>
    </row>
    <row r="186" spans="1:2">
      <c r="A186" s="65"/>
      <c r="B186" s="65"/>
    </row>
    <row r="187" spans="1:2">
      <c r="A187" s="65"/>
      <c r="B187" s="65"/>
    </row>
    <row r="188" spans="1:2">
      <c r="A188" s="65"/>
      <c r="B188" s="65"/>
    </row>
    <row r="189" spans="1:2">
      <c r="A189" s="65"/>
      <c r="B189" s="65"/>
    </row>
    <row r="190" spans="1:2">
      <c r="A190" s="65"/>
      <c r="B190" s="65"/>
    </row>
    <row r="191" spans="1:2">
      <c r="A191" s="65"/>
      <c r="B191" s="65"/>
    </row>
    <row r="192" spans="1:2">
      <c r="A192" s="65"/>
      <c r="B192" s="65"/>
    </row>
    <row r="193" spans="1:2">
      <c r="A193" s="65"/>
      <c r="B193" s="65"/>
    </row>
    <row r="194" spans="1:2">
      <c r="A194" s="65"/>
      <c r="B194" s="65"/>
    </row>
    <row r="195" spans="1:2">
      <c r="A195" s="65"/>
      <c r="B195" s="65"/>
    </row>
    <row r="196" spans="1:2">
      <c r="A196" s="65"/>
      <c r="B196" s="65"/>
    </row>
    <row r="197" spans="1:2">
      <c r="A197" s="65"/>
      <c r="B197" s="65"/>
    </row>
    <row r="198" spans="1:2">
      <c r="A198" s="65"/>
      <c r="B198" s="65"/>
    </row>
    <row r="199" spans="1:2">
      <c r="A199" s="65"/>
      <c r="B199" s="65"/>
    </row>
    <row r="200" spans="1:2">
      <c r="A200" s="65"/>
      <c r="B200" s="65"/>
    </row>
    <row r="201" spans="1:2">
      <c r="A201" s="65"/>
      <c r="B201" s="65"/>
    </row>
    <row r="202" spans="1:2">
      <c r="A202" s="65"/>
      <c r="B202" s="65"/>
    </row>
    <row r="203" spans="1:2">
      <c r="A203" s="65"/>
      <c r="B203" s="65"/>
    </row>
    <row r="204" spans="1:2">
      <c r="A204" s="65"/>
      <c r="B204" s="65"/>
    </row>
    <row r="205" spans="1:2">
      <c r="A205" s="65"/>
      <c r="B205" s="65"/>
    </row>
    <row r="206" spans="1:2">
      <c r="A206" s="65"/>
      <c r="B206" s="65"/>
    </row>
    <row r="207" spans="1:2">
      <c r="A207" s="65"/>
      <c r="B207" s="65"/>
    </row>
    <row r="208" spans="1:2">
      <c r="A208" s="65"/>
      <c r="B208" s="65"/>
    </row>
    <row r="209" spans="1:2">
      <c r="A209" s="65"/>
      <c r="B209" s="65"/>
    </row>
    <row r="210" spans="1:2">
      <c r="A210" s="65"/>
      <c r="B210" s="65"/>
    </row>
    <row r="211" spans="1:2">
      <c r="A211" s="65"/>
      <c r="B211" s="65"/>
    </row>
    <row r="212" spans="1:2">
      <c r="A212" s="65"/>
      <c r="B212" s="65"/>
    </row>
    <row r="213" spans="1:2">
      <c r="A213" s="65"/>
      <c r="B213" s="65"/>
    </row>
    <row r="214" spans="1:2">
      <c r="A214" s="65"/>
      <c r="B214" s="65"/>
    </row>
    <row r="215" spans="1:2">
      <c r="A215" s="65"/>
      <c r="B215" s="65"/>
    </row>
    <row r="216" spans="1:2">
      <c r="A216" s="65"/>
      <c r="B216" s="65"/>
    </row>
    <row r="217" spans="1:2">
      <c r="A217" s="65"/>
      <c r="B217" s="65"/>
    </row>
    <row r="218" spans="1:2">
      <c r="A218" s="65"/>
      <c r="B218" s="65"/>
    </row>
    <row r="219" spans="1:2">
      <c r="A219" s="65"/>
      <c r="B219" s="65"/>
    </row>
    <row r="220" spans="1:2">
      <c r="A220" s="65"/>
      <c r="B220" s="65"/>
    </row>
    <row r="221" spans="1:2">
      <c r="A221" s="65"/>
      <c r="B221" s="65"/>
    </row>
    <row r="222" spans="1:2">
      <c r="A222" s="65"/>
      <c r="B222" s="65"/>
    </row>
    <row r="223" spans="1:2">
      <c r="A223" s="65"/>
      <c r="B223" s="65"/>
    </row>
    <row r="224" spans="1:2">
      <c r="A224" s="65"/>
      <c r="B224" s="65"/>
    </row>
    <row r="225" spans="1:2">
      <c r="A225" s="65"/>
      <c r="B225" s="65"/>
    </row>
    <row r="226" spans="1:2">
      <c r="A226" s="65"/>
      <c r="B226" s="65"/>
    </row>
    <row r="227" spans="1:2">
      <c r="A227" s="65"/>
      <c r="B227" s="65"/>
    </row>
    <row r="228" spans="1:2">
      <c r="A228" s="65"/>
      <c r="B228" s="65"/>
    </row>
    <row r="229" spans="1:2">
      <c r="A229" s="65"/>
      <c r="B229" s="65"/>
    </row>
    <row r="230" spans="1:2">
      <c r="A230" s="65"/>
      <c r="B230" s="65"/>
    </row>
    <row r="231" spans="1:2">
      <c r="A231" s="65"/>
      <c r="B231" s="65"/>
    </row>
    <row r="232" spans="1:2">
      <c r="A232" s="65"/>
      <c r="B232" s="65"/>
    </row>
    <row r="233" spans="1:2">
      <c r="A233" s="65"/>
      <c r="B233" s="65"/>
    </row>
    <row r="234" spans="1:2">
      <c r="A234" s="65"/>
      <c r="B234" s="65"/>
    </row>
    <row r="235" spans="1:2">
      <c r="A235" s="65"/>
      <c r="B235" s="65"/>
    </row>
    <row r="236" spans="1:2">
      <c r="A236" s="65"/>
      <c r="B236" s="65"/>
    </row>
    <row r="237" spans="1:2">
      <c r="A237" s="65"/>
      <c r="B237" s="65"/>
    </row>
    <row r="238" spans="1:2">
      <c r="A238" s="65"/>
      <c r="B238" s="65"/>
    </row>
    <row r="239" spans="1:2">
      <c r="A239" s="65"/>
      <c r="B239" s="65"/>
    </row>
    <row r="240" spans="1:2">
      <c r="A240" s="65"/>
      <c r="B240" s="65"/>
    </row>
    <row r="241" spans="1:2">
      <c r="A241" s="65"/>
      <c r="B241" s="65"/>
    </row>
    <row r="242" spans="1:2">
      <c r="A242" s="65"/>
      <c r="B242" s="65"/>
    </row>
    <row r="243" spans="1:2">
      <c r="A243" s="65"/>
      <c r="B243" s="65"/>
    </row>
    <row r="244" spans="1:2">
      <c r="A244" s="65"/>
      <c r="B244" s="65"/>
    </row>
    <row r="245" spans="1:2">
      <c r="A245" s="65"/>
      <c r="B245" s="65"/>
    </row>
    <row r="246" spans="1:2">
      <c r="A246" s="65"/>
      <c r="B246" s="65"/>
    </row>
    <row r="247" spans="1:2">
      <c r="A247" s="65"/>
      <c r="B247" s="65"/>
    </row>
    <row r="248" spans="1:2">
      <c r="A248" s="65"/>
      <c r="B248" s="65"/>
    </row>
    <row r="249" spans="1:2">
      <c r="A249" s="65"/>
      <c r="B249" s="65"/>
    </row>
    <row r="250" spans="1:2">
      <c r="A250" s="65"/>
      <c r="B250" s="65"/>
    </row>
    <row r="251" spans="1:2">
      <c r="A251" s="65"/>
      <c r="B251" s="65"/>
    </row>
    <row r="252" spans="1:2">
      <c r="A252" s="65"/>
      <c r="B252" s="65"/>
    </row>
    <row r="253" spans="1:2">
      <c r="A253" s="65"/>
      <c r="B253" s="65"/>
    </row>
    <row r="254" spans="1:2">
      <c r="A254" s="65"/>
      <c r="B254" s="65"/>
    </row>
    <row r="255" spans="1:2">
      <c r="A255" s="65"/>
      <c r="B255" s="65"/>
    </row>
    <row r="256" spans="1:2">
      <c r="A256" s="65"/>
      <c r="B256" s="65"/>
    </row>
    <row r="257" spans="1:2">
      <c r="A257" s="65"/>
      <c r="B257" s="65"/>
    </row>
    <row r="258" spans="1:2">
      <c r="A258" s="65"/>
      <c r="B258" s="65"/>
    </row>
    <row r="259" spans="1:2">
      <c r="A259" s="65"/>
      <c r="B259" s="65"/>
    </row>
    <row r="260" spans="1:2">
      <c r="A260" s="65"/>
      <c r="B260" s="65"/>
    </row>
    <row r="261" spans="1:2">
      <c r="A261" s="65"/>
      <c r="B261" s="65"/>
    </row>
    <row r="262" spans="1:2">
      <c r="A262" s="65"/>
      <c r="B262" s="65"/>
    </row>
    <row r="263" spans="1:2">
      <c r="A263" s="65"/>
      <c r="B263" s="65"/>
    </row>
    <row r="264" spans="1:2">
      <c r="A264" s="65"/>
      <c r="B264" s="65"/>
    </row>
    <row r="265" spans="1:2">
      <c r="A265" s="65"/>
      <c r="B265" s="65"/>
    </row>
    <row r="266" spans="1:2">
      <c r="A266" s="65"/>
      <c r="B266" s="65"/>
    </row>
    <row r="267" spans="1:2">
      <c r="A267" s="65"/>
      <c r="B267" s="65"/>
    </row>
    <row r="268" spans="1:2">
      <c r="A268" s="65"/>
      <c r="B268" s="65"/>
    </row>
    <row r="269" spans="1:2">
      <c r="A269" s="65"/>
      <c r="B269" s="65"/>
    </row>
    <row r="270" spans="1:2">
      <c r="A270" s="65"/>
      <c r="B270" s="65"/>
    </row>
    <row r="271" spans="1:2">
      <c r="A271" s="65"/>
      <c r="B271" s="65"/>
    </row>
    <row r="272" spans="1:2">
      <c r="A272" s="65"/>
      <c r="B272" s="65"/>
    </row>
    <row r="273" spans="1:2">
      <c r="A273" s="65"/>
      <c r="B273" s="65"/>
    </row>
    <row r="274" spans="1:2">
      <c r="A274" s="65"/>
      <c r="B274" s="65"/>
    </row>
    <row r="275" spans="1:2">
      <c r="A275" s="65"/>
      <c r="B275" s="65"/>
    </row>
    <row r="276" spans="1:2">
      <c r="A276" s="65"/>
      <c r="B276" s="65"/>
    </row>
    <row r="277" spans="1:2">
      <c r="A277" s="65"/>
      <c r="B277" s="65"/>
    </row>
    <row r="278" spans="1:2">
      <c r="A278" s="65"/>
      <c r="B278" s="65"/>
    </row>
    <row r="279" spans="1:2">
      <c r="A279" s="65"/>
      <c r="B279" s="65"/>
    </row>
    <row r="280" spans="1:2">
      <c r="A280" s="65"/>
      <c r="B280" s="65"/>
    </row>
    <row r="281" spans="1:2">
      <c r="A281" s="65"/>
      <c r="B281" s="65"/>
    </row>
    <row r="282" spans="1:2">
      <c r="A282" s="65"/>
      <c r="B282" s="65"/>
    </row>
    <row r="283" spans="1:2">
      <c r="A283" s="65"/>
      <c r="B283" s="65"/>
    </row>
    <row r="284" spans="1:2">
      <c r="A284" s="65"/>
      <c r="B284" s="65"/>
    </row>
    <row r="285" spans="1:2">
      <c r="A285" s="65"/>
      <c r="B285" s="65"/>
    </row>
    <row r="286" spans="1:2">
      <c r="A286" s="65"/>
      <c r="B286" s="65"/>
    </row>
    <row r="287" spans="1:2">
      <c r="A287" s="65"/>
      <c r="B287" s="65"/>
    </row>
    <row r="288" spans="1:2">
      <c r="A288" s="65"/>
      <c r="B288" s="65"/>
    </row>
    <row r="289" spans="1:2">
      <c r="A289" s="65"/>
      <c r="B289" s="65"/>
    </row>
    <row r="290" spans="1:2">
      <c r="A290" s="65"/>
      <c r="B290" s="65"/>
    </row>
    <row r="291" spans="1:2">
      <c r="A291" s="65"/>
      <c r="B291" s="65"/>
    </row>
    <row r="292" spans="1:2">
      <c r="A292" s="65"/>
      <c r="B292" s="65"/>
    </row>
    <row r="293" spans="1:2">
      <c r="A293" s="65"/>
      <c r="B293" s="65"/>
    </row>
    <row r="294" spans="1:2">
      <c r="A294" s="65"/>
      <c r="B294" s="65"/>
    </row>
    <row r="295" spans="1:2">
      <c r="A295" s="65"/>
      <c r="B295" s="65"/>
    </row>
    <row r="296" spans="1:2">
      <c r="A296" s="65"/>
      <c r="B296" s="65"/>
    </row>
    <row r="297" spans="1:2">
      <c r="A297" s="65"/>
      <c r="B297" s="65"/>
    </row>
    <row r="298" spans="1:2">
      <c r="A298" s="65"/>
      <c r="B298" s="65"/>
    </row>
    <row r="299" spans="1:2">
      <c r="A299" s="65"/>
      <c r="B299" s="65"/>
    </row>
    <row r="300" spans="1:2">
      <c r="A300" s="65"/>
      <c r="B300" s="65"/>
    </row>
    <row r="301" spans="1:2">
      <c r="A301" s="65"/>
      <c r="B301" s="65"/>
    </row>
    <row r="302" spans="1:2">
      <c r="A302" s="65"/>
      <c r="B302" s="65"/>
    </row>
    <row r="303" spans="1:2">
      <c r="A303" s="65"/>
      <c r="B303" s="65"/>
    </row>
    <row r="304" spans="1:2">
      <c r="A304" s="65"/>
      <c r="B304" s="65"/>
    </row>
    <row r="305" spans="1:2">
      <c r="A305" s="65"/>
      <c r="B305" s="65"/>
    </row>
    <row r="306" spans="1:2">
      <c r="A306" s="65"/>
      <c r="B306" s="65"/>
    </row>
    <row r="307" spans="1:2">
      <c r="A307" s="65"/>
      <c r="B307" s="65"/>
    </row>
    <row r="308" spans="1:2">
      <c r="A308" s="65"/>
      <c r="B308" s="65"/>
    </row>
    <row r="309" spans="1:2">
      <c r="A309" s="65"/>
      <c r="B309" s="65"/>
    </row>
    <row r="310" spans="1:2">
      <c r="A310" s="65"/>
      <c r="B310" s="65"/>
    </row>
    <row r="311" spans="1:2">
      <c r="A311" s="65"/>
      <c r="B311" s="65"/>
    </row>
    <row r="312" spans="1:2">
      <c r="A312" s="65"/>
      <c r="B312" s="65"/>
    </row>
    <row r="313" spans="1:2">
      <c r="A313" s="65"/>
      <c r="B313" s="65"/>
    </row>
    <row r="314" spans="1:2">
      <c r="A314" s="65"/>
      <c r="B314" s="65"/>
    </row>
    <row r="315" spans="1:2">
      <c r="A315" s="65"/>
      <c r="B315" s="65"/>
    </row>
    <row r="316" spans="1:2">
      <c r="A316" s="65"/>
      <c r="B316" s="65"/>
    </row>
    <row r="317" spans="1:2">
      <c r="A317" s="65"/>
      <c r="B317" s="65"/>
    </row>
    <row r="318" spans="1:2">
      <c r="A318" s="65"/>
      <c r="B318" s="65"/>
    </row>
    <row r="319" spans="1:2">
      <c r="A319" s="65"/>
      <c r="B319" s="65"/>
    </row>
    <row r="320" spans="1:2">
      <c r="A320" s="65"/>
      <c r="B320" s="65"/>
    </row>
    <row r="321" spans="1:2">
      <c r="A321" s="65"/>
      <c r="B321" s="65"/>
    </row>
    <row r="322" spans="1:2">
      <c r="A322" s="65"/>
      <c r="B322" s="65"/>
    </row>
    <row r="323" spans="1:2">
      <c r="A323" s="65"/>
      <c r="B323" s="65"/>
    </row>
    <row r="324" spans="1:2">
      <c r="A324" s="65"/>
      <c r="B324" s="65"/>
    </row>
    <row r="325" spans="1:2">
      <c r="A325" s="65"/>
      <c r="B325" s="65"/>
    </row>
    <row r="326" spans="1:2">
      <c r="A326" s="65"/>
      <c r="B326" s="65"/>
    </row>
    <row r="327" spans="1:2">
      <c r="A327" s="65"/>
      <c r="B327" s="65"/>
    </row>
    <row r="328" spans="1:2">
      <c r="A328" s="65"/>
      <c r="B328" s="65"/>
    </row>
    <row r="329" spans="1:2">
      <c r="A329" s="65"/>
      <c r="B329" s="65"/>
    </row>
    <row r="330" spans="1:2">
      <c r="A330" s="65"/>
      <c r="B330" s="65"/>
    </row>
    <row r="331" spans="1:2">
      <c r="A331" s="65"/>
      <c r="B331" s="65"/>
    </row>
    <row r="332" spans="1:2">
      <c r="A332" s="65"/>
      <c r="B332" s="65"/>
    </row>
    <row r="333" spans="1:2">
      <c r="A333" s="65"/>
      <c r="B333" s="65"/>
    </row>
    <row r="334" spans="1:2">
      <c r="A334" s="65"/>
      <c r="B334" s="65"/>
    </row>
    <row r="335" spans="1:2">
      <c r="A335" s="65"/>
      <c r="B335" s="65"/>
    </row>
    <row r="336" spans="1:2">
      <c r="A336" s="65"/>
      <c r="B336" s="65"/>
    </row>
    <row r="337" spans="1:2">
      <c r="A337" s="65"/>
      <c r="B337" s="65"/>
    </row>
    <row r="338" spans="1:2">
      <c r="A338" s="65"/>
      <c r="B338" s="65"/>
    </row>
    <row r="339" spans="1:2">
      <c r="A339" s="65"/>
      <c r="B339" s="65"/>
    </row>
    <row r="340" spans="1:2">
      <c r="A340" s="65"/>
      <c r="B340" s="65"/>
    </row>
    <row r="341" spans="1:2">
      <c r="A341" s="65"/>
      <c r="B341" s="65"/>
    </row>
    <row r="342" spans="1:2">
      <c r="A342" s="65"/>
      <c r="B342" s="65"/>
    </row>
    <row r="343" spans="1:2">
      <c r="A343" s="65"/>
      <c r="B343" s="65"/>
    </row>
    <row r="344" spans="1:2">
      <c r="A344" s="65"/>
      <c r="B344" s="65"/>
    </row>
    <row r="345" spans="1:2">
      <c r="A345" s="65"/>
      <c r="B345" s="65"/>
    </row>
    <row r="346" spans="1:2">
      <c r="A346" s="65"/>
      <c r="B346" s="65"/>
    </row>
    <row r="347" spans="1:2">
      <c r="A347" s="65"/>
      <c r="B347" s="65"/>
    </row>
    <row r="348" spans="1:2">
      <c r="A348" s="65"/>
      <c r="B348" s="65"/>
    </row>
    <row r="349" spans="1:2">
      <c r="A349" s="65"/>
      <c r="B349" s="65"/>
    </row>
    <row r="350" spans="1:2">
      <c r="A350" s="65"/>
      <c r="B350" s="65"/>
    </row>
    <row r="351" spans="1:2">
      <c r="A351" s="65"/>
      <c r="B351" s="65"/>
    </row>
    <row r="352" spans="1:2">
      <c r="A352" s="65"/>
      <c r="B352" s="65"/>
    </row>
    <row r="353" spans="1:2">
      <c r="A353" s="65"/>
      <c r="B353" s="65"/>
    </row>
    <row r="354" spans="1:2">
      <c r="A354" s="65"/>
      <c r="B354" s="65"/>
    </row>
    <row r="355" spans="1:2">
      <c r="A355" s="65"/>
      <c r="B355" s="65"/>
    </row>
    <row r="356" spans="1:2">
      <c r="A356" s="65"/>
      <c r="B356" s="65"/>
    </row>
    <row r="357" spans="1:2">
      <c r="A357" s="65"/>
      <c r="B357" s="65"/>
    </row>
    <row r="358" spans="1:2">
      <c r="A358" s="65"/>
      <c r="B358" s="65"/>
    </row>
    <row r="359" spans="1:2">
      <c r="A359" s="65"/>
      <c r="B359" s="65"/>
    </row>
    <row r="360" spans="1:2">
      <c r="A360" s="65"/>
      <c r="B360" s="65"/>
    </row>
    <row r="361" spans="1:2">
      <c r="A361" s="65"/>
      <c r="B361" s="65"/>
    </row>
    <row r="362" spans="1:2">
      <c r="A362" s="65"/>
      <c r="B362" s="65"/>
    </row>
    <row r="363" spans="1:2">
      <c r="A363" s="65"/>
      <c r="B363" s="65"/>
    </row>
    <row r="364" spans="1:2">
      <c r="A364" s="65"/>
      <c r="B364" s="65"/>
    </row>
    <row r="365" spans="1:2">
      <c r="A365" s="65"/>
      <c r="B365" s="65"/>
    </row>
    <row r="366" spans="1:2">
      <c r="A366" s="65"/>
      <c r="B366" s="65"/>
    </row>
    <row r="367" spans="1:2">
      <c r="A367" s="65"/>
      <c r="B367" s="65"/>
    </row>
    <row r="368" spans="1:2">
      <c r="A368" s="65"/>
      <c r="B368" s="65"/>
    </row>
    <row r="369" spans="1:2">
      <c r="A369" s="65"/>
      <c r="B369" s="65"/>
    </row>
    <row r="370" spans="1:2">
      <c r="A370" s="65"/>
      <c r="B370" s="65"/>
    </row>
    <row r="371" spans="1:2">
      <c r="A371" s="65"/>
      <c r="B371" s="65"/>
    </row>
    <row r="372" spans="1:2">
      <c r="A372" s="65"/>
      <c r="B372" s="65"/>
    </row>
    <row r="373" spans="1:2">
      <c r="A373" s="65"/>
      <c r="B373" s="65"/>
    </row>
    <row r="374" spans="1:2">
      <c r="A374" s="65"/>
      <c r="B374" s="65"/>
    </row>
    <row r="375" spans="1:2">
      <c r="A375" s="65"/>
      <c r="B375" s="65"/>
    </row>
    <row r="376" spans="1:2">
      <c r="A376" s="65"/>
      <c r="B376" s="65"/>
    </row>
    <row r="377" spans="1:2">
      <c r="A377" s="65"/>
      <c r="B377" s="65"/>
    </row>
    <row r="378" spans="1:2">
      <c r="A378" s="65"/>
      <c r="B378" s="65"/>
    </row>
    <row r="379" spans="1:2">
      <c r="A379" s="65"/>
      <c r="B379" s="65"/>
    </row>
    <row r="380" spans="1:2">
      <c r="A380" s="65"/>
      <c r="B380" s="65"/>
    </row>
    <row r="381" spans="1:2">
      <c r="A381" s="65"/>
      <c r="B381" s="65"/>
    </row>
    <row r="382" spans="1:2">
      <c r="A382" s="65"/>
      <c r="B382" s="65"/>
    </row>
    <row r="383" spans="1:2">
      <c r="A383" s="65"/>
      <c r="B383" s="65"/>
    </row>
    <row r="384" spans="1:2">
      <c r="A384" s="65"/>
      <c r="B384" s="65"/>
    </row>
    <row r="385" spans="1:2">
      <c r="A385" s="65"/>
      <c r="B385" s="65"/>
    </row>
    <row r="386" spans="1:2">
      <c r="A386" s="65"/>
      <c r="B386" s="65"/>
    </row>
    <row r="387" spans="1:2">
      <c r="A387" s="65"/>
      <c r="B387" s="65"/>
    </row>
    <row r="388" spans="1:2">
      <c r="A388" s="65"/>
      <c r="B388" s="65"/>
    </row>
    <row r="389" spans="1:2">
      <c r="A389" s="65"/>
      <c r="B389" s="65"/>
    </row>
    <row r="390" spans="1:2">
      <c r="A390" s="65"/>
      <c r="B390" s="65"/>
    </row>
    <row r="391" spans="1:2">
      <c r="A391" s="65"/>
      <c r="B391" s="65"/>
    </row>
    <row r="392" spans="1:2">
      <c r="A392" s="65"/>
      <c r="B392" s="65"/>
    </row>
    <row r="393" spans="1:2">
      <c r="A393" s="65"/>
      <c r="B393" s="65"/>
    </row>
    <row r="394" spans="1:2">
      <c r="A394" s="65"/>
      <c r="B394" s="65"/>
    </row>
    <row r="395" spans="1:2">
      <c r="A395" s="65"/>
      <c r="B395" s="65"/>
    </row>
    <row r="396" spans="1:2">
      <c r="A396" s="65"/>
      <c r="B396" s="65"/>
    </row>
    <row r="397" spans="1:2">
      <c r="A397" s="65"/>
      <c r="B397" s="65"/>
    </row>
    <row r="398" spans="1:2">
      <c r="A398" s="65"/>
      <c r="B398" s="65"/>
    </row>
    <row r="399" spans="1:2">
      <c r="A399" s="65"/>
      <c r="B399" s="65"/>
    </row>
    <row r="400" spans="1:2">
      <c r="A400" s="65"/>
      <c r="B400" s="65"/>
    </row>
    <row r="401" spans="1:2">
      <c r="A401" s="65"/>
      <c r="B401" s="65"/>
    </row>
    <row r="402" spans="1:2">
      <c r="A402" s="65"/>
      <c r="B402" s="65"/>
    </row>
    <row r="403" spans="1:2">
      <c r="A403" s="65"/>
      <c r="B403" s="65"/>
    </row>
    <row r="404" spans="1:2">
      <c r="A404" s="65"/>
      <c r="B404" s="65"/>
    </row>
    <row r="405" spans="1:2">
      <c r="A405" s="65"/>
      <c r="B405" s="65"/>
    </row>
    <row r="406" spans="1:2">
      <c r="A406" s="65"/>
      <c r="B406" s="65"/>
    </row>
    <row r="407" spans="1:2">
      <c r="A407" s="65"/>
      <c r="B407" s="65"/>
    </row>
    <row r="408" spans="1:2">
      <c r="A408" s="65"/>
      <c r="B408" s="65"/>
    </row>
    <row r="409" spans="1:2">
      <c r="A409" s="65"/>
      <c r="B409" s="65"/>
    </row>
    <row r="410" spans="1:2">
      <c r="A410" s="65"/>
      <c r="B410" s="65"/>
    </row>
    <row r="411" spans="1:2">
      <c r="A411" s="65"/>
      <c r="B411" s="65"/>
    </row>
    <row r="412" spans="1:2">
      <c r="A412" s="65"/>
      <c r="B412" s="65"/>
    </row>
    <row r="413" spans="1:2">
      <c r="A413" s="65"/>
      <c r="B413" s="65"/>
    </row>
    <row r="414" spans="1:2">
      <c r="A414" s="65"/>
      <c r="B414" s="65"/>
    </row>
    <row r="415" spans="1:2">
      <c r="A415" s="65"/>
      <c r="B415" s="65"/>
    </row>
    <row r="416" spans="1:2">
      <c r="A416" s="65"/>
      <c r="B416" s="65"/>
    </row>
    <row r="417" spans="1:2">
      <c r="A417" s="65"/>
      <c r="B417" s="65"/>
    </row>
    <row r="418" spans="1:2">
      <c r="A418" s="65"/>
      <c r="B418" s="65"/>
    </row>
    <row r="419" spans="1:2">
      <c r="A419" s="65"/>
      <c r="B419" s="65"/>
    </row>
    <row r="420" spans="1:2">
      <c r="A420" s="65"/>
      <c r="B420" s="65"/>
    </row>
    <row r="421" spans="1:2">
      <c r="A421" s="65"/>
      <c r="B421" s="65"/>
    </row>
    <row r="422" spans="1:2">
      <c r="A422" s="65"/>
      <c r="B422" s="65"/>
    </row>
    <row r="423" spans="1:2">
      <c r="A423" s="65"/>
      <c r="B423" s="65"/>
    </row>
    <row r="424" spans="1:2">
      <c r="A424" s="65"/>
      <c r="B424" s="65"/>
    </row>
    <row r="425" spans="1:2">
      <c r="A425" s="65"/>
      <c r="B425" s="65"/>
    </row>
    <row r="426" spans="1:2">
      <c r="A426" s="65"/>
      <c r="B426" s="65"/>
    </row>
    <row r="427" spans="1:2">
      <c r="A427" s="65"/>
      <c r="B427" s="65"/>
    </row>
    <row r="428" spans="1:2">
      <c r="A428" s="65"/>
      <c r="B428" s="65"/>
    </row>
    <row r="429" spans="1:2">
      <c r="A429" s="65"/>
      <c r="B429" s="65"/>
    </row>
    <row r="430" spans="1:2">
      <c r="A430" s="65"/>
      <c r="B430" s="65"/>
    </row>
    <row r="431" spans="1:2">
      <c r="A431" s="65"/>
      <c r="B431" s="65"/>
    </row>
    <row r="432" spans="1:2">
      <c r="A432" s="65"/>
      <c r="B432" s="65"/>
    </row>
    <row r="433" spans="1:2">
      <c r="A433" s="65"/>
      <c r="B433" s="65"/>
    </row>
    <row r="434" spans="1:2">
      <c r="A434" s="65"/>
      <c r="B434" s="65"/>
    </row>
    <row r="435" spans="1:2">
      <c r="A435" s="65"/>
      <c r="B435" s="65"/>
    </row>
    <row r="436" spans="1:2">
      <c r="A436" s="65"/>
      <c r="B436" s="65"/>
    </row>
    <row r="437" spans="1:2">
      <c r="A437" s="65"/>
      <c r="B437" s="65"/>
    </row>
    <row r="438" spans="1:2">
      <c r="A438" s="65"/>
      <c r="B438" s="65"/>
    </row>
    <row r="439" spans="1:2">
      <c r="A439" s="65"/>
      <c r="B439" s="65"/>
    </row>
    <row r="440" spans="1:2">
      <c r="A440" s="65"/>
      <c r="B440" s="65"/>
    </row>
    <row r="441" spans="1:2">
      <c r="A441" s="65"/>
      <c r="B441" s="65"/>
    </row>
    <row r="442" spans="1:2">
      <c r="A442" s="65"/>
      <c r="B442" s="65"/>
    </row>
    <row r="443" spans="1:2">
      <c r="A443" s="65"/>
      <c r="B443" s="65"/>
    </row>
    <row r="444" spans="1:2">
      <c r="A444" s="65"/>
      <c r="B444" s="65"/>
    </row>
    <row r="445" spans="1:2">
      <c r="A445" s="65"/>
      <c r="B445" s="65"/>
    </row>
    <row r="446" spans="1:2">
      <c r="A446" s="65"/>
      <c r="B446" s="65"/>
    </row>
    <row r="447" spans="1:2">
      <c r="A447" s="65"/>
      <c r="B447" s="65"/>
    </row>
    <row r="448" spans="1:2">
      <c r="A448" s="65"/>
      <c r="B448" s="65"/>
    </row>
    <row r="449" spans="1:2">
      <c r="A449" s="65"/>
      <c r="B449" s="65"/>
    </row>
    <row r="450" spans="1:2">
      <c r="A450" s="65"/>
      <c r="B450" s="65"/>
    </row>
    <row r="451" spans="1:2">
      <c r="A451" s="65"/>
      <c r="B451" s="65"/>
    </row>
    <row r="452" spans="1:2">
      <c r="A452" s="65"/>
      <c r="B452" s="65"/>
    </row>
    <row r="453" spans="1:2">
      <c r="A453" s="65"/>
      <c r="B453" s="65"/>
    </row>
    <row r="454" spans="1:2">
      <c r="A454" s="65"/>
      <c r="B454" s="65"/>
    </row>
    <row r="455" spans="1:2">
      <c r="A455" s="65"/>
      <c r="B455" s="65"/>
    </row>
    <row r="456" spans="1:2">
      <c r="A456" s="65"/>
      <c r="B456" s="65"/>
    </row>
    <row r="457" spans="1:2">
      <c r="A457" s="65"/>
      <c r="B457" s="65"/>
    </row>
    <row r="458" spans="1:2">
      <c r="A458" s="65"/>
      <c r="B458" s="65"/>
    </row>
    <row r="459" spans="1:2">
      <c r="A459" s="65"/>
      <c r="B459" s="65"/>
    </row>
    <row r="460" spans="1:2">
      <c r="A460" s="65"/>
      <c r="B460" s="65"/>
    </row>
    <row r="461" spans="1:2">
      <c r="A461" s="65"/>
      <c r="B461" s="65"/>
    </row>
    <row r="462" spans="1:2">
      <c r="A462" s="65"/>
      <c r="B462" s="65"/>
    </row>
    <row r="463" spans="1:2">
      <c r="A463" s="65"/>
      <c r="B463" s="65"/>
    </row>
    <row r="464" spans="1:2">
      <c r="A464" s="65"/>
      <c r="B464" s="65"/>
    </row>
    <row r="465" spans="1:2">
      <c r="A465" s="65"/>
      <c r="B465" s="65"/>
    </row>
    <row r="466" spans="1:2">
      <c r="A466" s="65"/>
      <c r="B466" s="65"/>
    </row>
    <row r="467" spans="1:2">
      <c r="A467" s="65"/>
      <c r="B467" s="65"/>
    </row>
    <row r="468" spans="1:2">
      <c r="A468" s="65"/>
      <c r="B468" s="65"/>
    </row>
    <row r="469" spans="1:2">
      <c r="A469" s="65"/>
      <c r="B469" s="65"/>
    </row>
    <row r="470" spans="1:2">
      <c r="A470" s="65"/>
      <c r="B470" s="65"/>
    </row>
    <row r="471" spans="1:2">
      <c r="A471" s="65"/>
      <c r="B471" s="65"/>
    </row>
    <row r="472" spans="1:2">
      <c r="A472" s="65"/>
      <c r="B472" s="65"/>
    </row>
    <row r="473" spans="1:2">
      <c r="A473" s="65"/>
      <c r="B473" s="65"/>
    </row>
    <row r="474" spans="1:2">
      <c r="A474" s="65"/>
      <c r="B474" s="65"/>
    </row>
    <row r="475" spans="1:2">
      <c r="A475" s="65"/>
      <c r="B475" s="65"/>
    </row>
    <row r="476" spans="1:2">
      <c r="A476" s="65"/>
      <c r="B476" s="65"/>
    </row>
    <row r="477" spans="1:2">
      <c r="A477" s="65"/>
      <c r="B477" s="65"/>
    </row>
    <row r="478" spans="1:2">
      <c r="A478" s="65"/>
      <c r="B478" s="65"/>
    </row>
    <row r="479" spans="1:2">
      <c r="A479" s="65"/>
      <c r="B479" s="65"/>
    </row>
    <row r="480" spans="1:2">
      <c r="A480" s="65"/>
      <c r="B480" s="65"/>
    </row>
    <row r="481" spans="1:2">
      <c r="A481" s="65"/>
      <c r="B481" s="65"/>
    </row>
    <row r="482" spans="1:2">
      <c r="A482" s="65"/>
      <c r="B482" s="65"/>
    </row>
    <row r="483" spans="1:2">
      <c r="A483" s="65"/>
      <c r="B483" s="65"/>
    </row>
    <row r="484" spans="1:2">
      <c r="A484" s="65"/>
      <c r="B484" s="65"/>
    </row>
    <row r="485" spans="1:2">
      <c r="A485" s="65"/>
      <c r="B485" s="65"/>
    </row>
    <row r="486" spans="1:2">
      <c r="A486" s="65"/>
      <c r="B486" s="65"/>
    </row>
    <row r="487" spans="1:2">
      <c r="A487" s="65"/>
      <c r="B487" s="65"/>
    </row>
    <row r="488" spans="1:2">
      <c r="A488" s="65"/>
      <c r="B488" s="65"/>
    </row>
    <row r="489" spans="1:2">
      <c r="A489" s="65"/>
      <c r="B489" s="65"/>
    </row>
    <row r="490" spans="1:2">
      <c r="A490" s="65"/>
      <c r="B490" s="65"/>
    </row>
    <row r="491" spans="1:2">
      <c r="A491" s="65"/>
      <c r="B491" s="65"/>
    </row>
    <row r="492" spans="1:2">
      <c r="A492" s="65"/>
      <c r="B492" s="65"/>
    </row>
    <row r="493" spans="1:2">
      <c r="A493" s="65"/>
      <c r="B493" s="65"/>
    </row>
    <row r="494" spans="1:2">
      <c r="A494" s="65"/>
      <c r="B494" s="65"/>
    </row>
    <row r="495" spans="1:2">
      <c r="A495" s="65"/>
      <c r="B495" s="65"/>
    </row>
    <row r="496" spans="1:2">
      <c r="A496" s="65"/>
      <c r="B496" s="65"/>
    </row>
    <row r="497" spans="1:2">
      <c r="A497" s="65"/>
      <c r="B497" s="65"/>
    </row>
    <row r="498" spans="1:2">
      <c r="A498" s="65"/>
      <c r="B498" s="65"/>
    </row>
    <row r="499" spans="1:2">
      <c r="A499" s="65"/>
      <c r="B499" s="65"/>
    </row>
    <row r="500" spans="1:2">
      <c r="A500" s="65"/>
      <c r="B500" s="65"/>
    </row>
    <row r="501" spans="1:2">
      <c r="A501" s="65"/>
      <c r="B501" s="65"/>
    </row>
    <row r="502" spans="1:2">
      <c r="A502" s="65"/>
      <c r="B502" s="65"/>
    </row>
    <row r="503" spans="1:2">
      <c r="A503" s="65"/>
      <c r="B503" s="65"/>
    </row>
    <row r="504" spans="1:2">
      <c r="A504" s="65"/>
      <c r="B504" s="65"/>
    </row>
    <row r="505" spans="1:2">
      <c r="A505" s="65"/>
      <c r="B505" s="65"/>
    </row>
    <row r="506" spans="1:2">
      <c r="A506" s="65"/>
      <c r="B506" s="65"/>
    </row>
    <row r="507" spans="1:2">
      <c r="A507" s="65"/>
      <c r="B507" s="65"/>
    </row>
    <row r="508" spans="1:2">
      <c r="A508" s="65"/>
      <c r="B508" s="65"/>
    </row>
    <row r="509" spans="1:2">
      <c r="A509" s="65"/>
      <c r="B509" s="65"/>
    </row>
    <row r="510" spans="1:2">
      <c r="A510" s="65"/>
      <c r="B510" s="65"/>
    </row>
    <row r="511" spans="1:2">
      <c r="A511" s="65"/>
      <c r="B511" s="65"/>
    </row>
    <row r="512" spans="1:2">
      <c r="A512" s="65"/>
      <c r="B512" s="65"/>
    </row>
    <row r="513" spans="1:2">
      <c r="A513" s="65"/>
      <c r="B513" s="65"/>
    </row>
    <row r="514" spans="1:2">
      <c r="A514" s="65"/>
      <c r="B514" s="65"/>
    </row>
    <row r="515" spans="1:2">
      <c r="A515" s="65"/>
      <c r="B515" s="65"/>
    </row>
    <row r="516" spans="1:2">
      <c r="A516" s="65"/>
      <c r="B516" s="65"/>
    </row>
    <row r="517" spans="1:2">
      <c r="A517" s="65"/>
      <c r="B517" s="65"/>
    </row>
    <row r="518" spans="1:2">
      <c r="A518" s="65"/>
      <c r="B518" s="65"/>
    </row>
    <row r="519" spans="1:2">
      <c r="A519" s="65"/>
      <c r="B519" s="65"/>
    </row>
    <row r="520" spans="1:2">
      <c r="A520" s="65"/>
      <c r="B520" s="65"/>
    </row>
    <row r="521" spans="1:2">
      <c r="A521" s="65"/>
      <c r="B521" s="65"/>
    </row>
    <row r="522" spans="1:2">
      <c r="A522" s="65"/>
      <c r="B522" s="65"/>
    </row>
    <row r="523" spans="1:2">
      <c r="A523" s="65"/>
      <c r="B523" s="65"/>
    </row>
    <row r="524" spans="1:2">
      <c r="A524" s="65"/>
      <c r="B524" s="65"/>
    </row>
    <row r="525" spans="1:2">
      <c r="A525" s="65"/>
      <c r="B525" s="65"/>
    </row>
    <row r="526" spans="1:2">
      <c r="A526" s="65"/>
      <c r="B526" s="65"/>
    </row>
    <row r="527" spans="1:2">
      <c r="A527" s="65"/>
      <c r="B527" s="65"/>
    </row>
    <row r="528" spans="1:2">
      <c r="A528" s="65"/>
      <c r="B528" s="65"/>
    </row>
    <row r="529" spans="1:2">
      <c r="A529" s="65"/>
      <c r="B529" s="65"/>
    </row>
    <row r="530" spans="1:2">
      <c r="A530" s="65"/>
      <c r="B530" s="65"/>
    </row>
    <row r="531" spans="1:2">
      <c r="A531" s="65"/>
      <c r="B531" s="65"/>
    </row>
    <row r="532" spans="1:2">
      <c r="A532" s="65"/>
      <c r="B532" s="65"/>
    </row>
    <row r="533" spans="1:2">
      <c r="A533" s="65"/>
      <c r="B533" s="65"/>
    </row>
    <row r="534" spans="1:2">
      <c r="A534" s="65"/>
      <c r="B534" s="65"/>
    </row>
    <row r="535" spans="1:2">
      <c r="A535" s="65"/>
      <c r="B535" s="65"/>
    </row>
    <row r="536" spans="1:2">
      <c r="A536" s="65"/>
      <c r="B536" s="65"/>
    </row>
    <row r="537" spans="1:2">
      <c r="A537" s="65"/>
      <c r="B537" s="65"/>
    </row>
    <row r="538" spans="1:2">
      <c r="A538" s="65"/>
      <c r="B538" s="65"/>
    </row>
    <row r="539" spans="1:2">
      <c r="A539" s="65"/>
      <c r="B539" s="65"/>
    </row>
    <row r="540" spans="1:2">
      <c r="A540" s="65"/>
      <c r="B540" s="65"/>
    </row>
    <row r="541" spans="1:2">
      <c r="A541" s="65"/>
      <c r="B541" s="65"/>
    </row>
    <row r="542" spans="1:2">
      <c r="A542" s="65"/>
      <c r="B542" s="65"/>
    </row>
    <row r="543" spans="1:2">
      <c r="A543" s="65"/>
      <c r="B543" s="65"/>
    </row>
    <row r="544" spans="1:2">
      <c r="A544" s="65"/>
      <c r="B544" s="65"/>
    </row>
    <row r="545" spans="1:2">
      <c r="A545" s="65"/>
      <c r="B545" s="65"/>
    </row>
    <row r="546" spans="1:2">
      <c r="A546" s="65"/>
      <c r="B546" s="65"/>
    </row>
    <row r="547" spans="1:2">
      <c r="A547" s="65"/>
      <c r="B547" s="65"/>
    </row>
    <row r="548" spans="1:2">
      <c r="A548" s="65"/>
      <c r="B548" s="65"/>
    </row>
    <row r="549" spans="1:2">
      <c r="A549" s="65"/>
      <c r="B549" s="65"/>
    </row>
    <row r="550" spans="1:2">
      <c r="A550" s="65"/>
      <c r="B550" s="65"/>
    </row>
    <row r="551" spans="1:2">
      <c r="A551" s="65"/>
      <c r="B551" s="65"/>
    </row>
    <row r="552" spans="1:2">
      <c r="A552" s="65"/>
      <c r="B552" s="65"/>
    </row>
    <row r="553" spans="1:2">
      <c r="A553" s="65"/>
      <c r="B553" s="65"/>
    </row>
    <row r="554" spans="1:2">
      <c r="A554" s="65"/>
      <c r="B554" s="65"/>
    </row>
    <row r="555" spans="1:2">
      <c r="A555" s="65"/>
      <c r="B555" s="65"/>
    </row>
    <row r="556" spans="1:2">
      <c r="A556" s="65"/>
      <c r="B556" s="65"/>
    </row>
    <row r="557" spans="1:2">
      <c r="A557" s="65"/>
      <c r="B557" s="65"/>
    </row>
    <row r="558" spans="1:2">
      <c r="A558" s="65"/>
      <c r="B558" s="65"/>
    </row>
    <row r="559" spans="1:2">
      <c r="A559" s="65"/>
      <c r="B559" s="65"/>
    </row>
    <row r="560" spans="1:2">
      <c r="A560" s="65"/>
      <c r="B560" s="65"/>
    </row>
    <row r="561" spans="1:2">
      <c r="A561" s="65"/>
      <c r="B561" s="65"/>
    </row>
    <row r="562" spans="1:2">
      <c r="A562" s="65"/>
      <c r="B562" s="65"/>
    </row>
    <row r="563" spans="1:2">
      <c r="A563" s="65"/>
      <c r="B563" s="65"/>
    </row>
    <row r="564" spans="1:2">
      <c r="A564" s="65"/>
      <c r="B564" s="65"/>
    </row>
    <row r="565" spans="1:2">
      <c r="A565" s="65"/>
      <c r="B565" s="65"/>
    </row>
    <row r="566" spans="1:2">
      <c r="A566" s="65"/>
      <c r="B566" s="65"/>
    </row>
    <row r="567" spans="1:2">
      <c r="A567" s="65"/>
      <c r="B567" s="65"/>
    </row>
    <row r="568" spans="1:2">
      <c r="A568" s="65"/>
      <c r="B568" s="65"/>
    </row>
    <row r="569" spans="1:2">
      <c r="A569" s="65"/>
      <c r="B569" s="65"/>
    </row>
    <row r="570" spans="1:2">
      <c r="A570" s="65"/>
      <c r="B570" s="65"/>
    </row>
    <row r="571" spans="1:2">
      <c r="A571" s="65"/>
      <c r="B571" s="65"/>
    </row>
    <row r="572" spans="1:2">
      <c r="A572" s="65"/>
      <c r="B572" s="65"/>
    </row>
    <row r="573" spans="1:2">
      <c r="A573" s="65"/>
      <c r="B573" s="65"/>
    </row>
    <row r="574" spans="1:2">
      <c r="A574" s="65"/>
      <c r="B574" s="65"/>
    </row>
    <row r="575" spans="1:2">
      <c r="A575" s="65"/>
      <c r="B575" s="65"/>
    </row>
    <row r="576" spans="1:2">
      <c r="A576" s="65"/>
      <c r="B576" s="65"/>
    </row>
    <row r="577" spans="1:2">
      <c r="A577" s="65"/>
      <c r="B577" s="65"/>
    </row>
    <row r="578" spans="1:2">
      <c r="A578" s="65"/>
      <c r="B578" s="65"/>
    </row>
    <row r="579" spans="1:2">
      <c r="A579" s="65"/>
      <c r="B579" s="65"/>
    </row>
    <row r="580" spans="1:2">
      <c r="A580" s="65"/>
      <c r="B580" s="65"/>
    </row>
    <row r="581" spans="1:2">
      <c r="A581" s="65"/>
      <c r="B581" s="65"/>
    </row>
    <row r="582" spans="1:2">
      <c r="A582" s="65"/>
      <c r="B582" s="65"/>
    </row>
    <row r="583" spans="1:2">
      <c r="A583" s="65"/>
      <c r="B583" s="65"/>
    </row>
    <row r="584" spans="1:2">
      <c r="A584" s="65"/>
      <c r="B584" s="65"/>
    </row>
    <row r="585" spans="1:2">
      <c r="A585" s="65"/>
      <c r="B585" s="65"/>
    </row>
    <row r="586" spans="1:2">
      <c r="A586" s="65"/>
      <c r="B586" s="65"/>
    </row>
    <row r="587" spans="1:2">
      <c r="A587" s="65"/>
      <c r="B587" s="65"/>
    </row>
    <row r="588" spans="1:2">
      <c r="A588" s="65"/>
      <c r="B588" s="65"/>
    </row>
    <row r="589" spans="1:2">
      <c r="A589" s="65"/>
      <c r="B589" s="65"/>
    </row>
    <row r="590" spans="1:2">
      <c r="A590" s="65"/>
      <c r="B590" s="65"/>
    </row>
    <row r="591" spans="1:2">
      <c r="A591" s="65"/>
      <c r="B591" s="65"/>
    </row>
    <row r="592" spans="1:2">
      <c r="A592" s="65"/>
      <c r="B592" s="65"/>
    </row>
    <row r="593" spans="1:2">
      <c r="A593" s="65"/>
      <c r="B593" s="65"/>
    </row>
    <row r="594" spans="1:2">
      <c r="A594" s="65"/>
      <c r="B594" s="65"/>
    </row>
    <row r="595" spans="1:2">
      <c r="A595" s="65"/>
      <c r="B595" s="65"/>
    </row>
    <row r="596" spans="1:2">
      <c r="A596" s="65"/>
      <c r="B596" s="65"/>
    </row>
    <row r="597" spans="1:2">
      <c r="A597" s="65"/>
      <c r="B597" s="65"/>
    </row>
    <row r="598" spans="1:2">
      <c r="A598" s="65"/>
      <c r="B598" s="65"/>
    </row>
    <row r="599" spans="1:2">
      <c r="A599" s="65"/>
      <c r="B599" s="65"/>
    </row>
    <row r="600" spans="1:2">
      <c r="A600" s="65"/>
      <c r="B600" s="65"/>
    </row>
    <row r="601" spans="1:2">
      <c r="A601" s="65"/>
      <c r="B601" s="65"/>
    </row>
    <row r="602" spans="1:2">
      <c r="A602" s="65"/>
      <c r="B602" s="65"/>
    </row>
    <row r="603" spans="1:2">
      <c r="A603" s="65"/>
      <c r="B603" s="65"/>
    </row>
    <row r="604" spans="1:2">
      <c r="A604" s="65"/>
      <c r="B604" s="65"/>
    </row>
    <row r="605" spans="1:2">
      <c r="A605" s="65"/>
      <c r="B605" s="65"/>
    </row>
    <row r="606" spans="1:2">
      <c r="A606" s="65"/>
      <c r="B606" s="65"/>
    </row>
    <row r="607" spans="1:2">
      <c r="A607" s="65"/>
      <c r="B607" s="65"/>
    </row>
    <row r="608" spans="1:2">
      <c r="A608" s="65"/>
      <c r="B608" s="65"/>
    </row>
    <row r="609" spans="1:2">
      <c r="A609" s="65"/>
      <c r="B609" s="65"/>
    </row>
    <row r="610" spans="1:2">
      <c r="A610" s="65"/>
      <c r="B610" s="65"/>
    </row>
    <row r="611" spans="1:2">
      <c r="A611" s="65"/>
      <c r="B611" s="65"/>
    </row>
    <row r="612" spans="1:2">
      <c r="A612" s="65"/>
      <c r="B612" s="65"/>
    </row>
    <row r="613" spans="1:2">
      <c r="A613" s="65"/>
      <c r="B613" s="65"/>
    </row>
    <row r="614" spans="1:2">
      <c r="A614" s="65"/>
      <c r="B614" s="65"/>
    </row>
    <row r="615" spans="1:2">
      <c r="A615" s="65"/>
      <c r="B615" s="65"/>
    </row>
    <row r="616" spans="1:2">
      <c r="A616" s="65"/>
      <c r="B616" s="65"/>
    </row>
    <row r="617" spans="1:2">
      <c r="A617" s="65"/>
      <c r="B617" s="65"/>
    </row>
    <row r="618" spans="1:2">
      <c r="A618" s="65"/>
      <c r="B618" s="65"/>
    </row>
    <row r="619" spans="1:2">
      <c r="A619" s="65"/>
      <c r="B619" s="65"/>
    </row>
    <row r="620" spans="1:2">
      <c r="A620" s="65"/>
      <c r="B620" s="65"/>
    </row>
    <row r="621" spans="1:2">
      <c r="A621" s="65"/>
      <c r="B621" s="65"/>
    </row>
    <row r="622" spans="1:2">
      <c r="A622" s="65"/>
      <c r="B622" s="65"/>
    </row>
    <row r="623" spans="1:2">
      <c r="A623" s="65"/>
      <c r="B623" s="65"/>
    </row>
    <row r="624" spans="1:2">
      <c r="A624" s="65"/>
      <c r="B624" s="65"/>
    </row>
    <row r="625" spans="1:2">
      <c r="A625" s="65"/>
      <c r="B625" s="65"/>
    </row>
    <row r="626" spans="1:2">
      <c r="A626" s="65"/>
      <c r="B626" s="65"/>
    </row>
    <row r="627" spans="1:2">
      <c r="A627" s="65"/>
      <c r="B627" s="65"/>
    </row>
    <row r="628" spans="1:2">
      <c r="A628" s="65"/>
      <c r="B628" s="65"/>
    </row>
    <row r="629" spans="1:2">
      <c r="A629" s="65"/>
      <c r="B629" s="65"/>
    </row>
    <row r="630" spans="1:2">
      <c r="A630" s="65"/>
      <c r="B630" s="65"/>
    </row>
    <row r="631" spans="1:2">
      <c r="A631" s="65"/>
      <c r="B631" s="65"/>
    </row>
    <row r="632" spans="1:2">
      <c r="A632" s="65"/>
      <c r="B632" s="65"/>
    </row>
    <row r="633" spans="1:2">
      <c r="A633" s="65"/>
      <c r="B633" s="65"/>
    </row>
    <row r="634" spans="1:2">
      <c r="A634" s="65"/>
      <c r="B634" s="65"/>
    </row>
    <row r="635" spans="1:2">
      <c r="A635" s="65"/>
      <c r="B635" s="65"/>
    </row>
    <row r="636" spans="1:2">
      <c r="A636" s="65"/>
      <c r="B636" s="65"/>
    </row>
    <row r="637" spans="1:2">
      <c r="A637" s="65"/>
      <c r="B637" s="65"/>
    </row>
    <row r="638" spans="1:2">
      <c r="A638" s="65"/>
      <c r="B638" s="65"/>
    </row>
    <row r="639" spans="1:2">
      <c r="A639" s="65"/>
      <c r="B639" s="65"/>
    </row>
    <row r="640" spans="1:2">
      <c r="A640" s="65"/>
      <c r="B640" s="65"/>
    </row>
    <row r="641" spans="1:2">
      <c r="A641" s="65"/>
      <c r="B641" s="65"/>
    </row>
    <row r="642" spans="1:2">
      <c r="A642" s="65"/>
      <c r="B642" s="65"/>
    </row>
    <row r="643" spans="1:2">
      <c r="A643" s="65"/>
      <c r="B643" s="65"/>
    </row>
    <row r="644" spans="1:2">
      <c r="A644" s="65"/>
      <c r="B644" s="65"/>
    </row>
    <row r="645" spans="1:2">
      <c r="A645" s="65"/>
      <c r="B645" s="65"/>
    </row>
    <row r="646" spans="1:2">
      <c r="A646" s="65"/>
      <c r="B646" s="65"/>
    </row>
    <row r="647" spans="1:2">
      <c r="A647" s="65"/>
      <c r="B647" s="65"/>
    </row>
    <row r="648" spans="1:2">
      <c r="A648" s="65"/>
      <c r="B648" s="65"/>
    </row>
    <row r="649" spans="1:2">
      <c r="A649" s="65"/>
      <c r="B649" s="65"/>
    </row>
    <row r="650" spans="1:2">
      <c r="A650" s="65"/>
      <c r="B650" s="65"/>
    </row>
    <row r="651" spans="1:2">
      <c r="A651" s="65"/>
      <c r="B651" s="65"/>
    </row>
    <row r="652" spans="1:2">
      <c r="A652" s="65"/>
      <c r="B652" s="65"/>
    </row>
    <row r="653" spans="1:2">
      <c r="A653" s="65"/>
      <c r="B653" s="65"/>
    </row>
    <row r="654" spans="1:2">
      <c r="A654" s="65"/>
      <c r="B654" s="65"/>
    </row>
    <row r="655" spans="1:2">
      <c r="A655" s="65"/>
      <c r="B655" s="65"/>
    </row>
    <row r="656" spans="1:2">
      <c r="A656" s="65"/>
      <c r="B656" s="65"/>
    </row>
    <row r="657" spans="1:2">
      <c r="A657" s="65"/>
      <c r="B657" s="65"/>
    </row>
    <row r="658" spans="1:2">
      <c r="A658" s="65"/>
      <c r="B658" s="65"/>
    </row>
    <row r="659" spans="1:2">
      <c r="A659" s="65"/>
      <c r="B659" s="65"/>
    </row>
    <row r="660" spans="1:2">
      <c r="A660" s="65"/>
      <c r="B660" s="65"/>
    </row>
    <row r="661" spans="1:2">
      <c r="A661" s="65"/>
      <c r="B661" s="65"/>
    </row>
    <row r="662" spans="1:2">
      <c r="A662" s="65"/>
      <c r="B662" s="65"/>
    </row>
    <row r="663" spans="1:2">
      <c r="A663" s="65"/>
      <c r="B663" s="65"/>
    </row>
    <row r="664" spans="1:2">
      <c r="A664" s="65"/>
      <c r="B664" s="65"/>
    </row>
    <row r="665" spans="1:2">
      <c r="A665" s="65"/>
      <c r="B665" s="65"/>
    </row>
    <row r="666" spans="1:2">
      <c r="A666" s="65"/>
      <c r="B666" s="65"/>
    </row>
    <row r="667" spans="1:2">
      <c r="A667" s="65"/>
      <c r="B667" s="65"/>
    </row>
    <row r="668" spans="1:2">
      <c r="A668" s="65"/>
      <c r="B668" s="65"/>
    </row>
    <row r="669" spans="1:2">
      <c r="A669" s="65"/>
      <c r="B669" s="65"/>
    </row>
    <row r="670" spans="1:2">
      <c r="A670" s="65"/>
      <c r="B670" s="65"/>
    </row>
    <row r="671" spans="1:2">
      <c r="A671" s="65"/>
      <c r="B671" s="65"/>
    </row>
    <row r="672" spans="1:2">
      <c r="A672" s="65"/>
      <c r="B672" s="65"/>
    </row>
    <row r="673" spans="1:2">
      <c r="A673" s="65"/>
      <c r="B673" s="65"/>
    </row>
    <row r="674" spans="1:2">
      <c r="A674" s="65"/>
      <c r="B674" s="65"/>
    </row>
    <row r="675" spans="1:2">
      <c r="A675" s="65"/>
      <c r="B675" s="65"/>
    </row>
    <row r="676" spans="1:2">
      <c r="A676" s="65"/>
      <c r="B676" s="65"/>
    </row>
    <row r="677" spans="1:2">
      <c r="A677" s="65"/>
      <c r="B677" s="65"/>
    </row>
    <row r="678" spans="1:2">
      <c r="A678" s="65"/>
      <c r="B678" s="65"/>
    </row>
    <row r="679" spans="1:2">
      <c r="A679" s="65"/>
      <c r="B679" s="65"/>
    </row>
    <row r="680" spans="1:2">
      <c r="A680" s="65"/>
      <c r="B680" s="65"/>
    </row>
    <row r="681" spans="1:2">
      <c r="A681" s="65"/>
      <c r="B681" s="65"/>
    </row>
    <row r="682" spans="1:2">
      <c r="A682" s="65"/>
      <c r="B682" s="65"/>
    </row>
    <row r="683" spans="1:2">
      <c r="A683" s="65"/>
      <c r="B683" s="65"/>
    </row>
    <row r="684" spans="1:2">
      <c r="A684" s="65"/>
      <c r="B684" s="65"/>
    </row>
    <row r="685" spans="1:2">
      <c r="A685" s="65"/>
      <c r="B685" s="65"/>
    </row>
    <row r="686" spans="1:2">
      <c r="A686" s="65"/>
      <c r="B686" s="65"/>
    </row>
    <row r="687" spans="1:2">
      <c r="A687" s="65"/>
      <c r="B687" s="65"/>
    </row>
    <row r="688" spans="1:2">
      <c r="A688" s="65"/>
      <c r="B688" s="65"/>
    </row>
    <row r="689" spans="1:2">
      <c r="A689" s="65"/>
      <c r="B689" s="65"/>
    </row>
    <row r="690" spans="1:2">
      <c r="A690" s="65"/>
      <c r="B690" s="65"/>
    </row>
    <row r="691" spans="1:2">
      <c r="A691" s="65"/>
      <c r="B691" s="65"/>
    </row>
    <row r="692" spans="1:2">
      <c r="A692" s="65"/>
      <c r="B692" s="65"/>
    </row>
    <row r="693" spans="1:2">
      <c r="A693" s="65"/>
      <c r="B693" s="65"/>
    </row>
    <row r="694" spans="1:2">
      <c r="A694" s="65"/>
      <c r="B694" s="65"/>
    </row>
    <row r="695" spans="1:2">
      <c r="A695" s="65"/>
      <c r="B695" s="65"/>
    </row>
    <row r="696" spans="1:2">
      <c r="A696" s="65"/>
      <c r="B696" s="65"/>
    </row>
    <row r="697" spans="1:2">
      <c r="A697" s="65"/>
      <c r="B697" s="65"/>
    </row>
    <row r="698" spans="1:2">
      <c r="A698" s="65"/>
      <c r="B698" s="65"/>
    </row>
    <row r="699" spans="1:2">
      <c r="A699" s="65"/>
      <c r="B699" s="65"/>
    </row>
    <row r="700" spans="1:2">
      <c r="A700" s="65"/>
      <c r="B700" s="65"/>
    </row>
    <row r="701" spans="1:2">
      <c r="A701" s="65"/>
      <c r="B701" s="65"/>
    </row>
    <row r="702" spans="1:2">
      <c r="A702" s="65"/>
      <c r="B702" s="65"/>
    </row>
    <row r="703" spans="1:2">
      <c r="A703" s="65"/>
      <c r="B703" s="65"/>
    </row>
    <row r="704" spans="1:2">
      <c r="A704" s="65"/>
      <c r="B704" s="65"/>
    </row>
    <row r="705" spans="1:2">
      <c r="A705" s="65"/>
      <c r="B705" s="65"/>
    </row>
    <row r="706" spans="1:2">
      <c r="A706" s="65"/>
      <c r="B706" s="65"/>
    </row>
    <row r="707" spans="1:2">
      <c r="A707" s="65"/>
      <c r="B707" s="65"/>
    </row>
    <row r="708" spans="1:2">
      <c r="A708" s="65"/>
      <c r="B708" s="65"/>
    </row>
    <row r="709" spans="1:2">
      <c r="A709" s="65"/>
      <c r="B709" s="65"/>
    </row>
    <row r="710" spans="1:2">
      <c r="A710" s="65"/>
      <c r="B710" s="65"/>
    </row>
    <row r="711" spans="1:2">
      <c r="A711" s="65"/>
      <c r="B711" s="65"/>
    </row>
    <row r="712" spans="1:2">
      <c r="A712" s="65"/>
      <c r="B712" s="65"/>
    </row>
    <row r="713" spans="1:2">
      <c r="A713" s="65"/>
      <c r="B713" s="65"/>
    </row>
    <row r="714" spans="1:2">
      <c r="A714" s="65"/>
      <c r="B714" s="65"/>
    </row>
    <row r="715" spans="1:2">
      <c r="A715" s="65"/>
      <c r="B715" s="65"/>
    </row>
    <row r="716" spans="1:2">
      <c r="A716" s="65"/>
      <c r="B716" s="65"/>
    </row>
    <row r="717" spans="1:2">
      <c r="A717" s="65"/>
      <c r="B717" s="65"/>
    </row>
    <row r="718" spans="1:2">
      <c r="A718" s="65"/>
      <c r="B718" s="65"/>
    </row>
    <row r="719" spans="1:2">
      <c r="A719" s="65"/>
      <c r="B719" s="65"/>
    </row>
    <row r="720" spans="1:2">
      <c r="A720" s="65"/>
      <c r="B720" s="65"/>
    </row>
    <row r="721" spans="1:2">
      <c r="A721" s="65"/>
      <c r="B721" s="65"/>
    </row>
    <row r="722" spans="1:2">
      <c r="A722" s="65"/>
      <c r="B722" s="65"/>
    </row>
    <row r="723" spans="1:2">
      <c r="A723" s="65"/>
      <c r="B723" s="65"/>
    </row>
    <row r="724" spans="1:2">
      <c r="A724" s="65"/>
      <c r="B724" s="65"/>
    </row>
    <row r="725" spans="1:2">
      <c r="A725" s="65"/>
      <c r="B725" s="65"/>
    </row>
    <row r="726" spans="1:2">
      <c r="A726" s="65"/>
      <c r="B726" s="65"/>
    </row>
    <row r="727" spans="1:2">
      <c r="A727" s="65"/>
      <c r="B727" s="65"/>
    </row>
    <row r="728" spans="1:2">
      <c r="A728" s="65"/>
      <c r="B728" s="65"/>
    </row>
    <row r="729" spans="1:2">
      <c r="A729" s="65"/>
      <c r="B729" s="65"/>
    </row>
    <row r="730" spans="1:2">
      <c r="A730" s="65"/>
      <c r="B730" s="65"/>
    </row>
    <row r="731" spans="1:2">
      <c r="A731" s="65"/>
      <c r="B731" s="65"/>
    </row>
    <row r="732" spans="1:2">
      <c r="A732" s="65"/>
      <c r="B732" s="65"/>
    </row>
    <row r="733" spans="1:2">
      <c r="A733" s="65"/>
      <c r="B733" s="65"/>
    </row>
    <row r="734" spans="1:2">
      <c r="A734" s="65"/>
      <c r="B734" s="65"/>
    </row>
    <row r="735" spans="1:2">
      <c r="A735" s="65"/>
      <c r="B735" s="65"/>
    </row>
    <row r="736" spans="1:2">
      <c r="A736" s="65"/>
      <c r="B736" s="65"/>
    </row>
    <row r="737" spans="1:2">
      <c r="A737" s="65"/>
      <c r="B737" s="65"/>
    </row>
    <row r="738" spans="1:2">
      <c r="A738" s="65"/>
      <c r="B738" s="65"/>
    </row>
    <row r="739" spans="1:2">
      <c r="A739" s="65"/>
      <c r="B739" s="65"/>
    </row>
    <row r="740" spans="1:2">
      <c r="A740" s="65"/>
      <c r="B740" s="65"/>
    </row>
    <row r="741" spans="1:2">
      <c r="A741" s="65"/>
      <c r="B741" s="65"/>
    </row>
    <row r="742" spans="1:2">
      <c r="A742" s="65"/>
      <c r="B742" s="65"/>
    </row>
    <row r="743" spans="1:2">
      <c r="A743" s="65"/>
      <c r="B743" s="65"/>
    </row>
    <row r="744" spans="1:2">
      <c r="A744" s="65"/>
      <c r="B744" s="65"/>
    </row>
    <row r="745" spans="1:2">
      <c r="A745" s="65"/>
      <c r="B745" s="65"/>
    </row>
    <row r="746" spans="1:2">
      <c r="A746" s="65"/>
      <c r="B746" s="65"/>
    </row>
    <row r="747" spans="1:2">
      <c r="A747" s="65"/>
      <c r="B747" s="65"/>
    </row>
    <row r="748" spans="1:2">
      <c r="A748" s="65"/>
      <c r="B748" s="65"/>
    </row>
    <row r="749" spans="1:2">
      <c r="A749" s="65"/>
      <c r="B749" s="65"/>
    </row>
    <row r="750" spans="1:2">
      <c r="A750" s="65"/>
      <c r="B750" s="65"/>
    </row>
    <row r="751" spans="1:2">
      <c r="A751" s="65"/>
      <c r="B751" s="65"/>
    </row>
    <row r="752" spans="1:2">
      <c r="A752" s="65"/>
      <c r="B752" s="65"/>
    </row>
    <row r="753" spans="1:2">
      <c r="A753" s="65"/>
      <c r="B753" s="65"/>
    </row>
    <row r="754" spans="1:2">
      <c r="A754" s="65"/>
      <c r="B754" s="65"/>
    </row>
    <row r="755" spans="1:2">
      <c r="A755" s="65"/>
      <c r="B755" s="65"/>
    </row>
    <row r="756" spans="1:2">
      <c r="A756" s="65"/>
      <c r="B756" s="65"/>
    </row>
    <row r="757" spans="1:2">
      <c r="A757" s="65"/>
      <c r="B757" s="65"/>
    </row>
    <row r="758" spans="1:2">
      <c r="A758" s="65"/>
      <c r="B758" s="65"/>
    </row>
    <row r="759" spans="1:2">
      <c r="A759" s="65"/>
      <c r="B759" s="65"/>
    </row>
    <row r="760" spans="1:2">
      <c r="A760" s="65"/>
      <c r="B760" s="65"/>
    </row>
    <row r="761" spans="1:2">
      <c r="A761" s="65"/>
      <c r="B761" s="65"/>
    </row>
    <row r="762" spans="1:2">
      <c r="A762" s="65"/>
      <c r="B762" s="65"/>
    </row>
    <row r="763" spans="1:2">
      <c r="A763" s="65"/>
      <c r="B763" s="65"/>
    </row>
    <row r="764" spans="1:2">
      <c r="A764" s="65"/>
      <c r="B764" s="65"/>
    </row>
    <row r="765" spans="1:2">
      <c r="A765" s="65"/>
      <c r="B765" s="65"/>
    </row>
    <row r="766" spans="1:2">
      <c r="A766" s="65"/>
      <c r="B766" s="65"/>
    </row>
    <row r="767" spans="1:2">
      <c r="A767" s="65"/>
      <c r="B767" s="65"/>
    </row>
    <row r="768" spans="1:2">
      <c r="A768" s="65"/>
      <c r="B768" s="65"/>
    </row>
    <row r="769" spans="1:2">
      <c r="A769" s="65"/>
      <c r="B769" s="65"/>
    </row>
    <row r="770" spans="1:2">
      <c r="A770" s="65"/>
      <c r="B770" s="65"/>
    </row>
    <row r="771" spans="1:2">
      <c r="A771" s="65"/>
      <c r="B771" s="65"/>
    </row>
    <row r="772" spans="1:2">
      <c r="A772" s="65"/>
      <c r="B772" s="65"/>
    </row>
    <row r="773" spans="1:2">
      <c r="A773" s="65"/>
      <c r="B773" s="65"/>
    </row>
    <row r="774" spans="1:2">
      <c r="A774" s="65"/>
      <c r="B774" s="65"/>
    </row>
    <row r="775" spans="1:2">
      <c r="A775" s="65"/>
      <c r="B775" s="65"/>
    </row>
    <row r="776" spans="1:2">
      <c r="A776" s="65"/>
      <c r="B776" s="65"/>
    </row>
    <row r="777" spans="1:2">
      <c r="A777" s="65"/>
      <c r="B777" s="65"/>
    </row>
    <row r="778" spans="1:2">
      <c r="A778" s="65"/>
      <c r="B778" s="65"/>
    </row>
    <row r="779" spans="1:2">
      <c r="A779" s="65"/>
      <c r="B779" s="65"/>
    </row>
    <row r="780" spans="1:2">
      <c r="A780" s="65"/>
      <c r="B780" s="65"/>
    </row>
    <row r="781" spans="1:2">
      <c r="A781" s="65"/>
      <c r="B781" s="65"/>
    </row>
    <row r="782" spans="1:2">
      <c r="A782" s="65"/>
      <c r="B782" s="65"/>
    </row>
    <row r="783" spans="1:2">
      <c r="A783" s="65"/>
      <c r="B783" s="65"/>
    </row>
    <row r="784" spans="1:2">
      <c r="A784" s="65"/>
      <c r="B784" s="65"/>
    </row>
    <row r="785" spans="1:2">
      <c r="A785" s="65"/>
      <c r="B785" s="65"/>
    </row>
    <row r="786" spans="1:2">
      <c r="A786" s="65"/>
      <c r="B786" s="65"/>
    </row>
    <row r="787" spans="1:2">
      <c r="A787" s="65"/>
      <c r="B787" s="65"/>
    </row>
    <row r="788" spans="1:2">
      <c r="A788" s="65"/>
      <c r="B788" s="65"/>
    </row>
    <row r="789" spans="1:2">
      <c r="A789" s="65"/>
      <c r="B789" s="65"/>
    </row>
    <row r="790" spans="1:2">
      <c r="A790" s="65"/>
      <c r="B790" s="65"/>
    </row>
    <row r="791" spans="1:2">
      <c r="A791" s="65"/>
      <c r="B791" s="65"/>
    </row>
    <row r="792" spans="1:2">
      <c r="A792" s="65"/>
      <c r="B792" s="65"/>
    </row>
    <row r="793" spans="1:2">
      <c r="A793" s="65"/>
      <c r="B793" s="65"/>
    </row>
    <row r="794" spans="1:2">
      <c r="A794" s="65"/>
      <c r="B794" s="65"/>
    </row>
    <row r="795" spans="1:2">
      <c r="A795" s="65"/>
      <c r="B795" s="65"/>
    </row>
    <row r="796" spans="1:2">
      <c r="A796" s="65"/>
      <c r="B796" s="65"/>
    </row>
    <row r="797" spans="1:2">
      <c r="A797" s="65"/>
      <c r="B797" s="65"/>
    </row>
    <row r="798" spans="1:2">
      <c r="A798" s="65"/>
      <c r="B798" s="65"/>
    </row>
    <row r="799" spans="1:2">
      <c r="A799" s="65"/>
      <c r="B799" s="65"/>
    </row>
    <row r="800" spans="1:2">
      <c r="A800" s="65"/>
      <c r="B800" s="65"/>
    </row>
    <row r="801" spans="1:2">
      <c r="A801" s="65"/>
      <c r="B801" s="65"/>
    </row>
    <row r="802" spans="1:2">
      <c r="A802" s="65"/>
      <c r="B802" s="65"/>
    </row>
    <row r="803" spans="1:2">
      <c r="A803" s="65"/>
      <c r="B803" s="65"/>
    </row>
    <row r="804" spans="1:2">
      <c r="A804" s="65"/>
      <c r="B804" s="65"/>
    </row>
    <row r="805" spans="1:2">
      <c r="A805" s="65"/>
      <c r="B805" s="65"/>
    </row>
    <row r="806" spans="1:2">
      <c r="A806" s="65"/>
      <c r="B806" s="65"/>
    </row>
    <row r="807" spans="1:2">
      <c r="A807" s="65"/>
      <c r="B807" s="65"/>
    </row>
    <row r="808" spans="1:2">
      <c r="A808" s="65"/>
      <c r="B808" s="65"/>
    </row>
    <row r="809" spans="1:2">
      <c r="A809" s="65"/>
      <c r="B809" s="65"/>
    </row>
    <row r="810" spans="1:2">
      <c r="A810" s="65"/>
      <c r="B810" s="65"/>
    </row>
    <row r="811" spans="1:2">
      <c r="A811" s="65"/>
      <c r="B811" s="65"/>
    </row>
    <row r="812" spans="1:2">
      <c r="A812" s="65"/>
      <c r="B812" s="65"/>
    </row>
    <row r="813" spans="1:2">
      <c r="A813" s="65"/>
      <c r="B813" s="65"/>
    </row>
    <row r="814" spans="1:2">
      <c r="A814" s="65"/>
      <c r="B814" s="65"/>
    </row>
    <row r="815" spans="1:2">
      <c r="A815" s="65"/>
      <c r="B815" s="65"/>
    </row>
    <row r="816" spans="1:2">
      <c r="A816" s="65"/>
      <c r="B816" s="65"/>
    </row>
    <row r="817" spans="1:2">
      <c r="A817" s="65"/>
      <c r="B817" s="65"/>
    </row>
    <row r="818" spans="1:2">
      <c r="A818" s="65"/>
      <c r="B818" s="65"/>
    </row>
    <row r="819" spans="1:2">
      <c r="A819" s="65"/>
      <c r="B819" s="65"/>
    </row>
    <row r="820" spans="1:2">
      <c r="A820" s="65"/>
      <c r="B820" s="65"/>
    </row>
    <row r="821" spans="1:2">
      <c r="A821" s="65"/>
      <c r="B821" s="65"/>
    </row>
    <row r="822" spans="1:2">
      <c r="A822" s="65"/>
      <c r="B822" s="65"/>
    </row>
    <row r="823" spans="1:2">
      <c r="A823" s="65"/>
      <c r="B823" s="65"/>
    </row>
    <row r="824" spans="1:2">
      <c r="A824" s="65"/>
      <c r="B824" s="65"/>
    </row>
    <row r="825" spans="1:2">
      <c r="A825" s="65"/>
      <c r="B825" s="65"/>
    </row>
    <row r="826" spans="1:2">
      <c r="A826" s="65"/>
      <c r="B826" s="65"/>
    </row>
    <row r="827" spans="1:2">
      <c r="A827" s="65"/>
      <c r="B827" s="65"/>
    </row>
    <row r="828" spans="1:2">
      <c r="A828" s="65"/>
      <c r="B828" s="65"/>
    </row>
    <row r="829" spans="1:2">
      <c r="A829" s="65"/>
      <c r="B829" s="65"/>
    </row>
    <row r="830" spans="1:2">
      <c r="A830" s="65"/>
      <c r="B830" s="65"/>
    </row>
    <row r="831" spans="1:2">
      <c r="A831" s="65"/>
      <c r="B831" s="65"/>
    </row>
    <row r="832" spans="1:2">
      <c r="A832" s="65"/>
      <c r="B832" s="65"/>
    </row>
    <row r="833" spans="1:2">
      <c r="A833" s="65"/>
      <c r="B833" s="65"/>
    </row>
    <row r="834" spans="1:2">
      <c r="A834" s="65"/>
      <c r="B834" s="65"/>
    </row>
    <row r="835" spans="1:2">
      <c r="A835" s="65"/>
      <c r="B835" s="65"/>
    </row>
    <row r="836" spans="1:2">
      <c r="A836" s="65"/>
      <c r="B836" s="65"/>
    </row>
    <row r="837" spans="1:2">
      <c r="A837" s="65"/>
      <c r="B837" s="65"/>
    </row>
    <row r="838" spans="1:2">
      <c r="A838" s="65"/>
      <c r="B838" s="65"/>
    </row>
    <row r="839" spans="1:2">
      <c r="A839" s="65"/>
      <c r="B839" s="65"/>
    </row>
    <row r="840" spans="1:2">
      <c r="A840" s="65"/>
      <c r="B840" s="65"/>
    </row>
    <row r="841" spans="1:2">
      <c r="A841" s="65"/>
      <c r="B841" s="65"/>
    </row>
    <row r="842" spans="1:2">
      <c r="A842" s="65"/>
      <c r="B842" s="65"/>
    </row>
    <row r="843" spans="1:2">
      <c r="A843" s="65"/>
      <c r="B843" s="65"/>
    </row>
    <row r="844" spans="1:2">
      <c r="A844" s="65"/>
      <c r="B844" s="65"/>
    </row>
    <row r="845" spans="1:2">
      <c r="A845" s="65"/>
      <c r="B845" s="65"/>
    </row>
    <row r="846" spans="1:2">
      <c r="A846" s="65"/>
      <c r="B846" s="65"/>
    </row>
    <row r="847" spans="1:2">
      <c r="A847" s="65"/>
      <c r="B847" s="65"/>
    </row>
    <row r="848" spans="1:2">
      <c r="A848" s="65"/>
      <c r="B848" s="65"/>
    </row>
    <row r="849" spans="1:2">
      <c r="A849" s="65"/>
      <c r="B849" s="65"/>
    </row>
    <row r="850" spans="1:2">
      <c r="A850" s="65"/>
      <c r="B850" s="65"/>
    </row>
    <row r="851" spans="1:2">
      <c r="A851" s="65"/>
      <c r="B851" s="65"/>
    </row>
    <row r="852" spans="1:2">
      <c r="A852" s="65"/>
      <c r="B852" s="65"/>
    </row>
    <row r="853" spans="1:2">
      <c r="A853" s="65"/>
      <c r="B853" s="65"/>
    </row>
    <row r="854" spans="1:2">
      <c r="A854" s="65"/>
      <c r="B854" s="65"/>
    </row>
    <row r="855" spans="1:2">
      <c r="A855" s="65"/>
      <c r="B855" s="65"/>
    </row>
    <row r="856" spans="1:2">
      <c r="A856" s="65"/>
      <c r="B856" s="65"/>
    </row>
    <row r="857" spans="1:2">
      <c r="A857" s="65"/>
      <c r="B857" s="65"/>
    </row>
    <row r="858" spans="1:2">
      <c r="A858" s="65"/>
      <c r="B858" s="65"/>
    </row>
    <row r="859" spans="1:2">
      <c r="A859" s="65"/>
      <c r="B859" s="65"/>
    </row>
    <row r="860" spans="1:2">
      <c r="A860" s="65"/>
      <c r="B860" s="65"/>
    </row>
    <row r="861" spans="1:2">
      <c r="A861" s="65"/>
      <c r="B861" s="65"/>
    </row>
    <row r="862" spans="1:2">
      <c r="A862" s="65"/>
      <c r="B862" s="65"/>
    </row>
    <row r="863" spans="1:2">
      <c r="A863" s="65"/>
      <c r="B863" s="65"/>
    </row>
    <row r="864" spans="1:2">
      <c r="A864" s="65"/>
      <c r="B864" s="65"/>
    </row>
    <row r="865" spans="1:2">
      <c r="A865" s="65"/>
      <c r="B865" s="65"/>
    </row>
    <row r="866" spans="1:2">
      <c r="A866" s="65"/>
      <c r="B866" s="65"/>
    </row>
    <row r="867" spans="1:2">
      <c r="A867" s="65"/>
      <c r="B867" s="65"/>
    </row>
    <row r="868" spans="1:2">
      <c r="A868" s="65"/>
      <c r="B868" s="65"/>
    </row>
    <row r="869" spans="1:2">
      <c r="A869" s="65"/>
      <c r="B869" s="65"/>
    </row>
    <row r="870" spans="1:2">
      <c r="A870" s="65"/>
      <c r="B870" s="65"/>
    </row>
    <row r="871" spans="1:2">
      <c r="A871" s="65"/>
      <c r="B871" s="65"/>
    </row>
    <row r="872" spans="1:2">
      <c r="A872" s="65"/>
      <c r="B872" s="65"/>
    </row>
    <row r="873" spans="1:2">
      <c r="A873" s="65"/>
      <c r="B873" s="65"/>
    </row>
    <row r="874" spans="1:2">
      <c r="A874" s="65"/>
      <c r="B874" s="65"/>
    </row>
    <row r="875" spans="1:2">
      <c r="A875" s="65"/>
      <c r="B875" s="65"/>
    </row>
    <row r="876" spans="1:2">
      <c r="A876" s="65"/>
      <c r="B876" s="65"/>
    </row>
    <row r="877" spans="1:2">
      <c r="A877" s="65"/>
      <c r="B877" s="65"/>
    </row>
    <row r="878" spans="1:2">
      <c r="A878" s="65"/>
      <c r="B878" s="65"/>
    </row>
    <row r="879" spans="1:2">
      <c r="A879" s="65"/>
      <c r="B879" s="65"/>
    </row>
    <row r="880" spans="1:2">
      <c r="A880" s="65"/>
      <c r="B880" s="65"/>
    </row>
    <row r="881" spans="1:2">
      <c r="A881" s="65"/>
      <c r="B881" s="65"/>
    </row>
    <row r="882" spans="1:2">
      <c r="A882" s="65"/>
      <c r="B882" s="65"/>
    </row>
    <row r="883" spans="1:2">
      <c r="A883" s="65"/>
      <c r="B883" s="65"/>
    </row>
    <row r="884" spans="1:2">
      <c r="A884" s="65"/>
      <c r="B884" s="65"/>
    </row>
    <row r="885" spans="1:2">
      <c r="A885" s="65"/>
      <c r="B885" s="65"/>
    </row>
    <row r="886" spans="1:2">
      <c r="A886" s="65"/>
      <c r="B886" s="65"/>
    </row>
    <row r="887" spans="1:2">
      <c r="A887" s="65"/>
      <c r="B887" s="65"/>
    </row>
    <row r="888" spans="1:2">
      <c r="A888" s="65"/>
      <c r="B888" s="65"/>
    </row>
    <row r="889" spans="1:2">
      <c r="A889" s="65"/>
      <c r="B889" s="65"/>
    </row>
    <row r="890" spans="1:2">
      <c r="A890" s="65"/>
      <c r="B890" s="65"/>
    </row>
    <row r="891" spans="1:2">
      <c r="A891" s="65"/>
      <c r="B891" s="65"/>
    </row>
    <row r="892" spans="1:2">
      <c r="A892" s="65"/>
      <c r="B892" s="65"/>
    </row>
    <row r="893" spans="1:2">
      <c r="A893" s="65"/>
      <c r="B893" s="65"/>
    </row>
    <row r="894" spans="1:2">
      <c r="A894" s="65"/>
      <c r="B894" s="65"/>
    </row>
    <row r="895" spans="1:2">
      <c r="A895" s="65"/>
      <c r="B895" s="65"/>
    </row>
    <row r="896" spans="1:2">
      <c r="A896" s="65"/>
      <c r="B896" s="65"/>
    </row>
    <row r="897" spans="1:2">
      <c r="A897" s="65"/>
      <c r="B897" s="65"/>
    </row>
    <row r="898" spans="1:2">
      <c r="A898" s="65"/>
      <c r="B898" s="65"/>
    </row>
    <row r="899" spans="1:2">
      <c r="A899" s="65"/>
      <c r="B899" s="65"/>
    </row>
    <row r="900" spans="1:2">
      <c r="A900" s="65"/>
      <c r="B900" s="65"/>
    </row>
    <row r="901" spans="1:2">
      <c r="A901" s="65"/>
      <c r="B901" s="65"/>
    </row>
    <row r="902" spans="1:2">
      <c r="A902" s="65"/>
      <c r="B902" s="65"/>
    </row>
    <row r="903" spans="1:2">
      <c r="A903" s="65"/>
      <c r="B903" s="65"/>
    </row>
    <row r="904" spans="1:2">
      <c r="A904" s="65"/>
      <c r="B904" s="65"/>
    </row>
    <row r="905" spans="1:2">
      <c r="A905" s="65"/>
      <c r="B905" s="65"/>
    </row>
    <row r="906" spans="1:2">
      <c r="A906" s="65"/>
      <c r="B906" s="65"/>
    </row>
    <row r="907" spans="1:2">
      <c r="A907" s="65"/>
      <c r="B907" s="65"/>
    </row>
    <row r="908" spans="1:2">
      <c r="A908" s="65"/>
      <c r="B908" s="65"/>
    </row>
    <row r="909" spans="1:2">
      <c r="A909" s="65"/>
      <c r="B909" s="65"/>
    </row>
    <row r="910" spans="1:2">
      <c r="A910" s="65"/>
      <c r="B910" s="65"/>
    </row>
    <row r="911" spans="1:2">
      <c r="A911" s="65"/>
      <c r="B911" s="65"/>
    </row>
    <row r="912" spans="1:2">
      <c r="A912" s="65"/>
      <c r="B912" s="65"/>
    </row>
    <row r="913" spans="1:2">
      <c r="A913" s="65"/>
      <c r="B913" s="65"/>
    </row>
    <row r="914" spans="1:2">
      <c r="A914" s="65"/>
      <c r="B914" s="65"/>
    </row>
    <row r="915" spans="1:2">
      <c r="A915" s="65"/>
      <c r="B915" s="65"/>
    </row>
    <row r="916" spans="1:2">
      <c r="A916" s="65"/>
      <c r="B916" s="65"/>
    </row>
    <row r="917" spans="1:2">
      <c r="A917" s="65"/>
      <c r="B917" s="65"/>
    </row>
    <row r="918" spans="1:2">
      <c r="A918" s="65"/>
      <c r="B918" s="65"/>
    </row>
    <row r="919" spans="1:2">
      <c r="A919" s="65"/>
      <c r="B919" s="65"/>
    </row>
    <row r="920" spans="1:2">
      <c r="A920" s="65"/>
      <c r="B920" s="65"/>
    </row>
    <row r="921" spans="1:2">
      <c r="A921" s="65"/>
      <c r="B921" s="65"/>
    </row>
    <row r="922" spans="1:2">
      <c r="A922" s="65"/>
      <c r="B922" s="65"/>
    </row>
    <row r="923" spans="1:2">
      <c r="A923" s="65"/>
      <c r="B923" s="65"/>
    </row>
    <row r="924" spans="1:2">
      <c r="A924" s="65"/>
      <c r="B924" s="65"/>
    </row>
    <row r="925" spans="1:2">
      <c r="A925" s="65"/>
      <c r="B925" s="65"/>
    </row>
    <row r="926" spans="1:2">
      <c r="A926" s="65"/>
      <c r="B926" s="65"/>
    </row>
    <row r="927" spans="1:2">
      <c r="A927" s="65"/>
      <c r="B927" s="65"/>
    </row>
    <row r="928" spans="1:2">
      <c r="A928" s="65"/>
      <c r="B928" s="65"/>
    </row>
    <row r="929" spans="1:2">
      <c r="A929" s="65"/>
      <c r="B929" s="65"/>
    </row>
    <row r="930" spans="1:2">
      <c r="A930" s="65"/>
      <c r="B930" s="65"/>
    </row>
    <row r="931" spans="1:2">
      <c r="A931" s="65"/>
      <c r="B931" s="65"/>
    </row>
    <row r="932" spans="1:2">
      <c r="A932" s="65"/>
      <c r="B932" s="65"/>
    </row>
    <row r="933" spans="1:2">
      <c r="A933" s="65"/>
      <c r="B933" s="65"/>
    </row>
    <row r="934" spans="1:2">
      <c r="A934" s="65"/>
      <c r="B934" s="65"/>
    </row>
    <row r="935" spans="1:2">
      <c r="A935" s="65"/>
      <c r="B935" s="65"/>
    </row>
    <row r="936" spans="1:2">
      <c r="A936" s="65"/>
      <c r="B936" s="65"/>
    </row>
    <row r="937" spans="1:2">
      <c r="A937" s="65"/>
      <c r="B937" s="65"/>
    </row>
    <row r="938" spans="1:2">
      <c r="A938" s="65"/>
      <c r="B938" s="65"/>
    </row>
    <row r="939" spans="1:2">
      <c r="A939" s="65"/>
      <c r="B939" s="65"/>
    </row>
    <row r="940" spans="1:2">
      <c r="A940" s="65"/>
      <c r="B940" s="65"/>
    </row>
    <row r="941" spans="1:2">
      <c r="A941" s="65"/>
      <c r="B941" s="65"/>
    </row>
    <row r="942" spans="1:2">
      <c r="A942" s="65"/>
      <c r="B942" s="65"/>
    </row>
    <row r="943" spans="1:2">
      <c r="A943" s="65"/>
      <c r="B943" s="65"/>
    </row>
    <row r="944" spans="1:2">
      <c r="A944" s="65"/>
      <c r="B944" s="65"/>
    </row>
    <row r="945" spans="1:2">
      <c r="A945" s="65"/>
      <c r="B945" s="65"/>
    </row>
    <row r="946" spans="1:2">
      <c r="A946" s="65"/>
      <c r="B946" s="65"/>
    </row>
    <row r="947" spans="1:2">
      <c r="A947" s="65"/>
      <c r="B947" s="65"/>
    </row>
    <row r="948" spans="1:2">
      <c r="A948" s="65"/>
      <c r="B948" s="65"/>
    </row>
    <row r="949" spans="1:2">
      <c r="A949" s="65"/>
      <c r="B949" s="65"/>
    </row>
    <row r="950" spans="1:2">
      <c r="A950" s="65"/>
      <c r="B950" s="65"/>
    </row>
    <row r="951" spans="1:2">
      <c r="A951" s="65"/>
      <c r="B951" s="65"/>
    </row>
    <row r="952" spans="1:2">
      <c r="A952" s="65"/>
      <c r="B952" s="65"/>
    </row>
    <row r="953" spans="1:2">
      <c r="A953" s="65"/>
      <c r="B953" s="65"/>
    </row>
    <row r="954" spans="1:2">
      <c r="A954" s="65"/>
      <c r="B954" s="65"/>
    </row>
    <row r="955" spans="1:2">
      <c r="A955" s="65"/>
      <c r="B955" s="65"/>
    </row>
    <row r="956" spans="1:2">
      <c r="A956" s="65"/>
      <c r="B956" s="65"/>
    </row>
    <row r="957" spans="1:2">
      <c r="A957" s="65"/>
      <c r="B957" s="65"/>
    </row>
    <row r="958" spans="1:2">
      <c r="A958" s="65"/>
      <c r="B958" s="65"/>
    </row>
    <row r="959" spans="1:2">
      <c r="A959" s="65"/>
      <c r="B959" s="65"/>
    </row>
    <row r="960" spans="1:2">
      <c r="A960" s="65"/>
      <c r="B960" s="65"/>
    </row>
    <row r="961" spans="1:2">
      <c r="A961" s="65"/>
      <c r="B961" s="65"/>
    </row>
    <row r="962" spans="1:2">
      <c r="A962" s="65"/>
      <c r="B962" s="65"/>
    </row>
    <row r="963" spans="1:2">
      <c r="A963" s="65"/>
      <c r="B963" s="65"/>
    </row>
    <row r="964" spans="1:2">
      <c r="A964" s="65"/>
      <c r="B964" s="65"/>
    </row>
    <row r="965" spans="1:2">
      <c r="A965" s="65"/>
      <c r="B965" s="65"/>
    </row>
    <row r="966" spans="1:2">
      <c r="A966" s="65"/>
      <c r="B966" s="65"/>
    </row>
    <row r="967" spans="1:2">
      <c r="A967" s="65"/>
      <c r="B967" s="65"/>
    </row>
    <row r="968" spans="1:2">
      <c r="A968" s="65"/>
      <c r="B968" s="65"/>
    </row>
    <row r="969" spans="1:2">
      <c r="A969" s="65"/>
      <c r="B969" s="65"/>
    </row>
    <row r="970" spans="1:2">
      <c r="A970" s="65"/>
      <c r="B970" s="65"/>
    </row>
    <row r="971" spans="1:2">
      <c r="A971" s="65"/>
      <c r="B971" s="65"/>
    </row>
    <row r="972" spans="1:2">
      <c r="A972" s="65"/>
      <c r="B972" s="65"/>
    </row>
    <row r="973" spans="1:2">
      <c r="A973" s="65"/>
      <c r="B973" s="65"/>
    </row>
    <row r="974" spans="1:2">
      <c r="A974" s="65"/>
      <c r="B974" s="65"/>
    </row>
    <row r="975" spans="1:2">
      <c r="A975" s="65"/>
      <c r="B975" s="65"/>
    </row>
    <row r="976" spans="1:2">
      <c r="A976" s="65"/>
      <c r="B976" s="65"/>
    </row>
    <row r="977" spans="1:2">
      <c r="A977" s="65"/>
      <c r="B977" s="65"/>
    </row>
    <row r="978" spans="1:2">
      <c r="A978" s="65"/>
      <c r="B978" s="65"/>
    </row>
    <row r="979" spans="1:2">
      <c r="A979" s="65"/>
      <c r="B979" s="65"/>
    </row>
    <row r="980" spans="1:2">
      <c r="A980" s="65"/>
      <c r="B980" s="65"/>
    </row>
    <row r="981" spans="1:2">
      <c r="A981" s="65"/>
      <c r="B981" s="65"/>
    </row>
    <row r="982" spans="1:2">
      <c r="A982" s="65"/>
      <c r="B982" s="65"/>
    </row>
    <row r="983" spans="1:2">
      <c r="A983" s="65"/>
      <c r="B983" s="65"/>
    </row>
    <row r="984" spans="1:2">
      <c r="A984" s="65"/>
      <c r="B984" s="65"/>
    </row>
    <row r="985" spans="1:2">
      <c r="A985" s="65"/>
      <c r="B985" s="65"/>
    </row>
    <row r="986" spans="1:2">
      <c r="A986" s="65"/>
      <c r="B986" s="65"/>
    </row>
    <row r="987" spans="1:2">
      <c r="A987" s="65"/>
      <c r="B987" s="65"/>
    </row>
    <row r="988" spans="1:2">
      <c r="A988" s="65"/>
      <c r="B988" s="65"/>
    </row>
    <row r="989" spans="1:2">
      <c r="A989" s="65"/>
      <c r="B989" s="65"/>
    </row>
    <row r="990" spans="1:2">
      <c r="A990" s="65"/>
      <c r="B990" s="65"/>
    </row>
    <row r="991" spans="1:2">
      <c r="A991" s="65"/>
      <c r="B991" s="65"/>
    </row>
    <row r="992" spans="1:2">
      <c r="A992" s="65"/>
      <c r="B992" s="65"/>
    </row>
    <row r="993" spans="1:2">
      <c r="A993" s="65"/>
      <c r="B993" s="65"/>
    </row>
    <row r="994" spans="1:2">
      <c r="A994" s="65"/>
      <c r="B994" s="65"/>
    </row>
    <row r="995" spans="1:2">
      <c r="A995" s="65"/>
      <c r="B995" s="65"/>
    </row>
    <row r="996" spans="1:2">
      <c r="A996" s="65"/>
      <c r="B996" s="65"/>
    </row>
    <row r="997" spans="1:2">
      <c r="A997" s="65"/>
      <c r="B997" s="65"/>
    </row>
    <row r="998" spans="1:2">
      <c r="A998" s="65"/>
      <c r="B998" s="65"/>
    </row>
    <row r="999" spans="1:2">
      <c r="A999" s="65"/>
      <c r="B999" s="65"/>
    </row>
    <row r="1000" spans="1:2">
      <c r="A1000" s="65"/>
      <c r="B1000" s="65"/>
    </row>
    <row r="1001" spans="1:2">
      <c r="A1001" s="65"/>
      <c r="B1001" s="65"/>
    </row>
    <row r="1002" spans="1:2">
      <c r="A1002" s="65"/>
      <c r="B1002" s="65"/>
    </row>
    <row r="1003" spans="1:2">
      <c r="A1003" s="65"/>
      <c r="B1003" s="65"/>
    </row>
    <row r="1004" spans="1:2">
      <c r="A1004" s="65"/>
      <c r="B1004" s="65"/>
    </row>
    <row r="1005" spans="1:2">
      <c r="A1005" s="65"/>
      <c r="B1005" s="65"/>
    </row>
    <row r="1006" spans="1:2">
      <c r="A1006" s="65"/>
      <c r="B1006" s="65"/>
    </row>
    <row r="1007" spans="1:2">
      <c r="A1007" s="65"/>
      <c r="B1007" s="65"/>
    </row>
    <row r="1008" spans="1:2">
      <c r="A1008" s="65"/>
      <c r="B1008" s="65"/>
    </row>
    <row r="1009" spans="1:2">
      <c r="A1009" s="65"/>
      <c r="B1009" s="65"/>
    </row>
    <row r="1010" spans="1:2">
      <c r="A1010" s="65"/>
      <c r="B1010" s="65"/>
    </row>
    <row r="1011" spans="1:2">
      <c r="A1011" s="65"/>
      <c r="B1011" s="65"/>
    </row>
    <row r="1012" spans="1:2">
      <c r="A1012" s="65"/>
      <c r="B1012" s="65"/>
    </row>
    <row r="1013" spans="1:2">
      <c r="A1013" s="65"/>
      <c r="B1013" s="65"/>
    </row>
    <row r="1014" spans="1:2">
      <c r="A1014" s="65"/>
      <c r="B1014" s="65"/>
    </row>
    <row r="1015" spans="1:2">
      <c r="A1015" s="65"/>
      <c r="B1015" s="65"/>
    </row>
    <row r="1016" spans="1:2">
      <c r="A1016" s="65"/>
      <c r="B1016" s="65"/>
    </row>
    <row r="1017" spans="1:2">
      <c r="A1017" s="65"/>
      <c r="B1017" s="65"/>
    </row>
    <row r="1018" spans="1:2">
      <c r="A1018" s="65"/>
      <c r="B1018" s="65"/>
    </row>
    <row r="1019" spans="1:2">
      <c r="A1019" s="65"/>
      <c r="B1019" s="65"/>
    </row>
    <row r="1020" spans="1:2">
      <c r="A1020" s="65"/>
      <c r="B1020" s="65"/>
    </row>
    <row r="1021" spans="1:2">
      <c r="A1021" s="65"/>
      <c r="B1021" s="65"/>
    </row>
    <row r="1022" spans="1:2">
      <c r="A1022" s="65"/>
      <c r="B1022" s="65"/>
    </row>
    <row r="1023" spans="1:2">
      <c r="A1023" s="65"/>
      <c r="B1023" s="65"/>
    </row>
    <row r="1024" spans="1:2">
      <c r="A1024" s="65"/>
      <c r="B1024" s="65"/>
    </row>
    <row r="1025" spans="1:2">
      <c r="A1025" s="65"/>
      <c r="B1025" s="65"/>
    </row>
    <row r="1026" spans="1:2">
      <c r="A1026" s="65"/>
      <c r="B1026" s="65"/>
    </row>
    <row r="1027" spans="1:2">
      <c r="A1027" s="65"/>
      <c r="B1027" s="65"/>
    </row>
    <row r="1028" spans="1:2">
      <c r="A1028" s="65"/>
      <c r="B1028" s="186"/>
    </row>
    <row r="1029" spans="1:2">
      <c r="A1029" s="65"/>
      <c r="B1029" s="65"/>
    </row>
    <row r="1030" spans="1:2">
      <c r="A1030" s="65"/>
      <c r="B1030" s="65"/>
    </row>
    <row r="1031" spans="1:2">
      <c r="A1031" s="65"/>
      <c r="B1031" s="65"/>
    </row>
    <row r="1032" spans="1:2">
      <c r="A1032" s="65"/>
      <c r="B1032" s="65"/>
    </row>
    <row r="1033" spans="1:2">
      <c r="A1033" s="65"/>
      <c r="B1033" s="65"/>
    </row>
    <row r="1034" spans="1:2">
      <c r="A1034" s="65"/>
      <c r="B1034" s="65"/>
    </row>
    <row r="1035" spans="1:2">
      <c r="A1035" s="65"/>
      <c r="B1035" s="65"/>
    </row>
    <row r="1036" spans="1:2">
      <c r="A1036" s="65"/>
      <c r="B1036" s="65"/>
    </row>
    <row r="1037" spans="1:2">
      <c r="A1037" s="65"/>
      <c r="B1037" s="65"/>
    </row>
    <row r="1038" spans="1:2">
      <c r="A1038" s="65"/>
      <c r="B1038" s="65"/>
    </row>
    <row r="1039" spans="1:2">
      <c r="A1039" s="65"/>
      <c r="B1039" s="65"/>
    </row>
    <row r="1040" spans="1:2">
      <c r="A1040" s="65"/>
      <c r="B1040" s="65"/>
    </row>
    <row r="1041" spans="1:2">
      <c r="A1041" s="65"/>
      <c r="B1041" s="65"/>
    </row>
    <row r="1042" spans="1:2">
      <c r="A1042" s="65"/>
      <c r="B1042" s="65"/>
    </row>
    <row r="1043" spans="1:2">
      <c r="A1043" s="65"/>
      <c r="B1043" s="65"/>
    </row>
    <row r="1044" spans="1:2">
      <c r="A1044" s="65"/>
      <c r="B1044" s="65"/>
    </row>
    <row r="1045" spans="1:2">
      <c r="A1045" s="65"/>
      <c r="B1045" s="65"/>
    </row>
    <row r="1046" spans="1:2">
      <c r="A1046" s="65"/>
      <c r="B1046" s="65"/>
    </row>
    <row r="1047" spans="1:2">
      <c r="A1047" s="65"/>
      <c r="B1047" s="65"/>
    </row>
    <row r="1048" spans="1:2">
      <c r="A1048" s="65"/>
      <c r="B1048" s="65"/>
    </row>
    <row r="1049" spans="1:2">
      <c r="A1049" s="65"/>
      <c r="B1049" s="65"/>
    </row>
    <row r="1050" spans="1:2">
      <c r="A1050" s="65"/>
      <c r="B1050" s="65"/>
    </row>
    <row r="1051" spans="1:2">
      <c r="A1051" s="65"/>
      <c r="B1051" s="65"/>
    </row>
    <row r="1052" spans="1:2">
      <c r="A1052" s="65"/>
      <c r="B1052" s="65"/>
    </row>
    <row r="1053" spans="1:2">
      <c r="A1053" s="65"/>
      <c r="B1053" s="65"/>
    </row>
    <row r="1054" spans="1:2">
      <c r="A1054" s="65"/>
      <c r="B1054" s="65"/>
    </row>
    <row r="1055" spans="1:2">
      <c r="A1055" s="65"/>
      <c r="B1055" s="65"/>
    </row>
    <row r="1056" spans="1:2">
      <c r="A1056" s="65"/>
      <c r="B1056" s="65"/>
    </row>
    <row r="1057" spans="1:2">
      <c r="A1057" s="65"/>
      <c r="B1057" s="65"/>
    </row>
    <row r="1058" spans="1:2">
      <c r="A1058" s="65"/>
      <c r="B1058" s="65"/>
    </row>
    <row r="1059" spans="1:2">
      <c r="A1059" s="65"/>
      <c r="B1059" s="65"/>
    </row>
    <row r="1060" spans="1:2">
      <c r="A1060" s="65"/>
      <c r="B1060" s="65"/>
    </row>
    <row r="1061" spans="1:2">
      <c r="A1061" s="65"/>
      <c r="B1061" s="65"/>
    </row>
    <row r="1062" spans="1:2">
      <c r="A1062" s="65"/>
      <c r="B1062" s="65"/>
    </row>
    <row r="1063" spans="1:2">
      <c r="A1063" s="65"/>
      <c r="B1063" s="65"/>
    </row>
    <row r="1064" spans="1:2">
      <c r="A1064" s="65"/>
      <c r="B1064" s="65"/>
    </row>
    <row r="1065" spans="1:2">
      <c r="A1065" s="65"/>
      <c r="B1065" s="65"/>
    </row>
    <row r="1066" spans="1:2">
      <c r="A1066" s="65"/>
      <c r="B1066" s="65"/>
    </row>
    <row r="1067" spans="1:2">
      <c r="A1067" s="65"/>
      <c r="B1067" s="65"/>
    </row>
    <row r="1068" spans="1:2">
      <c r="A1068" s="65"/>
      <c r="B1068" s="65"/>
    </row>
    <row r="1069" spans="1:2">
      <c r="A1069" s="65"/>
      <c r="B1069" s="65"/>
    </row>
    <row r="1070" spans="1:2">
      <c r="A1070" s="65"/>
      <c r="B1070" s="65"/>
    </row>
    <row r="1071" spans="1:2">
      <c r="A1071" s="65"/>
      <c r="B1071" s="65"/>
    </row>
    <row r="1072" spans="1:2">
      <c r="A1072" s="65"/>
      <c r="B1072" s="65"/>
    </row>
    <row r="1073" spans="1:2">
      <c r="A1073" s="65"/>
      <c r="B1073" s="65"/>
    </row>
    <row r="1074" spans="1:2">
      <c r="A1074" s="65"/>
      <c r="B1074" s="65"/>
    </row>
    <row r="1075" spans="1:2">
      <c r="A1075" s="65"/>
      <c r="B1075" s="65"/>
    </row>
    <row r="1076" spans="1:2">
      <c r="A1076" s="65"/>
      <c r="B1076" s="65"/>
    </row>
    <row r="1077" spans="1:2">
      <c r="A1077" s="65"/>
      <c r="B1077" s="65"/>
    </row>
    <row r="1078" spans="1:2">
      <c r="A1078" s="65"/>
      <c r="B1078" s="65"/>
    </row>
    <row r="1079" spans="1:2">
      <c r="A1079" s="65"/>
      <c r="B1079" s="65"/>
    </row>
    <row r="1080" spans="1:2">
      <c r="A1080" s="65"/>
      <c r="B1080" s="65"/>
    </row>
    <row r="1081" spans="1:2">
      <c r="A1081" s="65"/>
      <c r="B1081" s="65"/>
    </row>
    <row r="1082" spans="1:2">
      <c r="A1082" s="65"/>
      <c r="B1082" s="65"/>
    </row>
    <row r="1083" spans="1:2">
      <c r="A1083" s="65"/>
      <c r="B1083" s="65"/>
    </row>
    <row r="1084" spans="1:2">
      <c r="A1084" s="65"/>
      <c r="B1084" s="65"/>
    </row>
    <row r="1085" spans="1:2">
      <c r="A1085" s="65"/>
      <c r="B1085" s="65"/>
    </row>
    <row r="1086" spans="1:2">
      <c r="A1086" s="65"/>
      <c r="B1086" s="65"/>
    </row>
    <row r="1087" spans="1:2">
      <c r="A1087" s="65"/>
      <c r="B1087" s="65"/>
    </row>
    <row r="1088" spans="1:2">
      <c r="A1088" s="65"/>
      <c r="B1088" s="65"/>
    </row>
    <row r="1089" spans="1:2">
      <c r="A1089" s="65"/>
      <c r="B1089" s="65"/>
    </row>
    <row r="1090" spans="1:2">
      <c r="A1090" s="65"/>
      <c r="B1090" s="65"/>
    </row>
    <row r="1091" spans="1:2">
      <c r="A1091" s="65"/>
      <c r="B1091" s="65"/>
    </row>
    <row r="1092" spans="1:2">
      <c r="A1092" s="65"/>
      <c r="B1092" s="65"/>
    </row>
    <row r="1093" spans="1:2">
      <c r="A1093" s="65"/>
      <c r="B1093" s="65"/>
    </row>
    <row r="1094" spans="1:2">
      <c r="A1094" s="65"/>
      <c r="B1094" s="65"/>
    </row>
    <row r="1095" spans="1:2">
      <c r="A1095" s="65"/>
      <c r="B1095" s="65"/>
    </row>
    <row r="1096" spans="1:2">
      <c r="A1096" s="65"/>
      <c r="B1096" s="65"/>
    </row>
    <row r="1097" spans="1:2">
      <c r="A1097" s="65"/>
      <c r="B1097" s="65"/>
    </row>
    <row r="1098" spans="1:2">
      <c r="A1098" s="65"/>
      <c r="B1098" s="65"/>
    </row>
    <row r="1099" spans="1:2">
      <c r="A1099" s="65"/>
      <c r="B1099" s="65"/>
    </row>
    <row r="1100" spans="1:2">
      <c r="A1100" s="65"/>
      <c r="B1100" s="65"/>
    </row>
    <row r="1101" spans="1:2">
      <c r="A1101" s="65"/>
      <c r="B1101" s="65"/>
    </row>
    <row r="1102" spans="1:2">
      <c r="A1102" s="65"/>
      <c r="B1102" s="65"/>
    </row>
    <row r="1103" spans="1:2">
      <c r="A1103" s="65"/>
      <c r="B1103" s="65"/>
    </row>
    <row r="1104" spans="1:2">
      <c r="A1104" s="65"/>
      <c r="B1104" s="65"/>
    </row>
    <row r="1105" spans="1:2">
      <c r="A1105" s="65"/>
      <c r="B1105" s="65"/>
    </row>
    <row r="1106" spans="1:2">
      <c r="A1106" s="65"/>
      <c r="B1106" s="65"/>
    </row>
    <row r="1107" spans="1:2">
      <c r="A1107" s="65"/>
      <c r="B1107" s="65"/>
    </row>
    <row r="1108" spans="1:2">
      <c r="A1108" s="65"/>
      <c r="B1108" s="65"/>
    </row>
    <row r="1109" spans="1:2">
      <c r="A1109" s="65"/>
      <c r="B1109" s="65"/>
    </row>
    <row r="1110" spans="1:2">
      <c r="A1110" s="65"/>
      <c r="B1110" s="65"/>
    </row>
    <row r="1111" spans="1:2">
      <c r="A1111" s="65"/>
      <c r="B1111" s="65"/>
    </row>
    <row r="1112" spans="1:2">
      <c r="A1112" s="65"/>
      <c r="B1112" s="65"/>
    </row>
    <row r="1113" spans="1:2">
      <c r="A1113" s="65"/>
      <c r="B1113" s="65"/>
    </row>
    <row r="1114" spans="1:2">
      <c r="A1114" s="65"/>
      <c r="B1114" s="65"/>
    </row>
    <row r="1115" spans="1:2">
      <c r="A1115" s="65"/>
      <c r="B1115" s="65"/>
    </row>
    <row r="1116" spans="1:2">
      <c r="A1116" s="65"/>
      <c r="B1116" s="65"/>
    </row>
    <row r="1117" spans="1:2">
      <c r="A1117" s="65"/>
      <c r="B1117" s="65"/>
    </row>
    <row r="1118" spans="1:2">
      <c r="A1118" s="65"/>
      <c r="B1118" s="65"/>
    </row>
    <row r="1119" spans="1:2">
      <c r="A1119" s="65"/>
      <c r="B1119" s="65"/>
    </row>
    <row r="1120" spans="1:2">
      <c r="A1120" s="65"/>
      <c r="B1120" s="65"/>
    </row>
    <row r="1121" spans="1:2">
      <c r="A1121" s="65"/>
      <c r="B1121" s="65"/>
    </row>
    <row r="1122" spans="1:2">
      <c r="A1122" s="65"/>
      <c r="B1122" s="65"/>
    </row>
    <row r="1123" spans="1:2">
      <c r="A1123" s="65"/>
      <c r="B1123" s="65"/>
    </row>
    <row r="1124" spans="1:2">
      <c r="A1124" s="65"/>
      <c r="B1124" s="65"/>
    </row>
    <row r="1125" spans="1:2">
      <c r="A1125" s="65"/>
      <c r="B1125" s="65"/>
    </row>
    <row r="1126" spans="1:2">
      <c r="A1126" s="65"/>
      <c r="B1126" s="65"/>
    </row>
    <row r="1127" spans="1:2">
      <c r="A1127" s="65"/>
      <c r="B1127" s="65"/>
    </row>
    <row r="1128" spans="1:2">
      <c r="A1128" s="65"/>
      <c r="B1128" s="65"/>
    </row>
    <row r="1129" spans="1:2">
      <c r="A1129" s="65"/>
      <c r="B1129" s="65"/>
    </row>
    <row r="1130" spans="1:2">
      <c r="A1130" s="65"/>
      <c r="B1130" s="65"/>
    </row>
    <row r="1131" spans="1:2">
      <c r="A1131" s="65"/>
      <c r="B1131" s="65"/>
    </row>
    <row r="1132" spans="1:2">
      <c r="A1132" s="65"/>
      <c r="B1132" s="65"/>
    </row>
    <row r="1133" spans="1:2">
      <c r="A1133" s="65"/>
      <c r="B1133" s="65"/>
    </row>
    <row r="1134" spans="1:2">
      <c r="A1134" s="65"/>
      <c r="B1134" s="65"/>
    </row>
    <row r="1135" spans="1:2">
      <c r="A1135" s="65"/>
      <c r="B1135" s="65"/>
    </row>
    <row r="1136" spans="1:2">
      <c r="A1136" s="65"/>
      <c r="B1136" s="65"/>
    </row>
    <row r="1137" spans="1:2">
      <c r="A1137" s="65"/>
      <c r="B1137" s="65"/>
    </row>
    <row r="1138" spans="1:2">
      <c r="A1138" s="65"/>
      <c r="B1138" s="65"/>
    </row>
    <row r="1139" spans="1:2">
      <c r="A1139" s="65"/>
      <c r="B1139" s="65"/>
    </row>
    <row r="1140" spans="1:2">
      <c r="A1140" s="65"/>
      <c r="B1140" s="65"/>
    </row>
    <row r="1141" spans="1:2">
      <c r="A1141" s="65"/>
      <c r="B1141" s="65"/>
    </row>
    <row r="1142" spans="1:2">
      <c r="A1142" s="65"/>
      <c r="B1142" s="65"/>
    </row>
    <row r="1143" spans="1:2">
      <c r="A1143" s="65"/>
      <c r="B1143" s="65"/>
    </row>
    <row r="1144" spans="1:2">
      <c r="A1144" s="65"/>
      <c r="B1144" s="65"/>
    </row>
    <row r="1145" spans="1:2">
      <c r="A1145" s="65"/>
      <c r="B1145" s="65"/>
    </row>
    <row r="1146" spans="1:2">
      <c r="A1146" s="65"/>
      <c r="B1146" s="65"/>
    </row>
    <row r="1147" spans="1:2">
      <c r="A1147" s="65"/>
      <c r="B1147" s="65"/>
    </row>
    <row r="1148" spans="1:2">
      <c r="A1148" s="65"/>
      <c r="B1148" s="65"/>
    </row>
    <row r="1149" spans="1:2">
      <c r="A1149" s="65"/>
      <c r="B1149" s="65"/>
    </row>
    <row r="1150" spans="1:2">
      <c r="A1150" s="65"/>
      <c r="B1150" s="65"/>
    </row>
    <row r="1151" spans="1:2">
      <c r="A1151" s="65"/>
      <c r="B1151" s="65"/>
    </row>
    <row r="1152" spans="1:2">
      <c r="A1152" s="65"/>
      <c r="B1152" s="65"/>
    </row>
    <row r="1153" spans="1:2">
      <c r="A1153" s="65"/>
      <c r="B1153" s="65"/>
    </row>
    <row r="1154" spans="1:2">
      <c r="A1154" s="65"/>
      <c r="B1154" s="65"/>
    </row>
    <row r="1155" spans="1:2">
      <c r="A1155" s="65"/>
      <c r="B1155" s="65"/>
    </row>
    <row r="1156" spans="1:2">
      <c r="A1156" s="65"/>
      <c r="B1156" s="65"/>
    </row>
    <row r="1157" spans="1:2">
      <c r="A1157" s="65"/>
      <c r="B1157" s="65"/>
    </row>
    <row r="1158" spans="1:2">
      <c r="A1158" s="65"/>
      <c r="B1158" s="65"/>
    </row>
    <row r="1159" spans="1:2">
      <c r="A1159" s="65"/>
      <c r="B1159" s="65"/>
    </row>
    <row r="1160" spans="1:2">
      <c r="A1160" s="65"/>
      <c r="B1160" s="65"/>
    </row>
    <row r="1161" spans="1:2">
      <c r="A1161" s="65"/>
      <c r="B1161" s="65"/>
    </row>
    <row r="1162" spans="1:2">
      <c r="A1162" s="65"/>
      <c r="B1162" s="65"/>
    </row>
    <row r="1163" spans="1:2">
      <c r="A1163" s="65"/>
      <c r="B1163" s="65"/>
    </row>
    <row r="1164" spans="1:2">
      <c r="A1164" s="65"/>
      <c r="B1164" s="65"/>
    </row>
    <row r="1165" spans="1:2">
      <c r="A1165" s="65"/>
      <c r="B1165" s="65"/>
    </row>
    <row r="1166" spans="1:2">
      <c r="A1166" s="65"/>
      <c r="B1166" s="65"/>
    </row>
    <row r="1167" spans="1:2">
      <c r="A1167" s="65"/>
      <c r="B1167" s="65"/>
    </row>
    <row r="1168" spans="1:2">
      <c r="A1168" s="65"/>
      <c r="B1168" s="65"/>
    </row>
    <row r="1169" spans="1:2">
      <c r="A1169" s="65"/>
      <c r="B1169" s="65"/>
    </row>
    <row r="1170" spans="1:2">
      <c r="A1170" s="65"/>
      <c r="B1170" s="65"/>
    </row>
    <row r="1171" spans="1:2">
      <c r="A1171" s="65"/>
      <c r="B1171" s="65"/>
    </row>
    <row r="1172" spans="1:2">
      <c r="A1172" s="65"/>
      <c r="B1172" s="65"/>
    </row>
    <row r="1173" spans="1:2">
      <c r="A1173" s="65"/>
      <c r="B1173" s="65"/>
    </row>
    <row r="1174" spans="1:2">
      <c r="A1174" s="65"/>
      <c r="B1174" s="65"/>
    </row>
    <row r="1175" spans="1:2">
      <c r="A1175" s="65"/>
      <c r="B1175" s="65"/>
    </row>
    <row r="1176" spans="1:2">
      <c r="A1176" s="65"/>
      <c r="B1176" s="65"/>
    </row>
    <row r="1177" spans="1:2">
      <c r="A1177" s="65"/>
      <c r="B1177" s="65"/>
    </row>
    <row r="1178" spans="1:2">
      <c r="A1178" s="65"/>
      <c r="B1178" s="65"/>
    </row>
    <row r="1179" spans="1:2">
      <c r="A1179" s="65"/>
      <c r="B1179" s="65"/>
    </row>
    <row r="1180" spans="1:2">
      <c r="A1180" s="65"/>
      <c r="B1180" s="65"/>
    </row>
    <row r="1181" spans="1:2">
      <c r="A1181" s="65"/>
      <c r="B1181" s="65"/>
    </row>
    <row r="1182" spans="1:2">
      <c r="A1182" s="65"/>
      <c r="B1182" s="65"/>
    </row>
    <row r="1183" spans="1:2">
      <c r="A1183" s="65"/>
      <c r="B1183" s="65"/>
    </row>
    <row r="1184" spans="1:2">
      <c r="A1184" s="65"/>
      <c r="B1184" s="65"/>
    </row>
    <row r="1185" spans="1:2">
      <c r="A1185" s="65"/>
      <c r="B1185" s="65"/>
    </row>
    <row r="1186" spans="1:2">
      <c r="A1186" s="65"/>
      <c r="B1186" s="65"/>
    </row>
    <row r="1187" spans="1:2">
      <c r="A1187" s="65"/>
      <c r="B1187" s="65"/>
    </row>
    <row r="1188" spans="1:2">
      <c r="A1188" s="65"/>
      <c r="B1188" s="65"/>
    </row>
    <row r="1189" spans="1:2">
      <c r="A1189" s="65"/>
      <c r="B1189" s="65"/>
    </row>
    <row r="1190" spans="1:2">
      <c r="A1190" s="65"/>
      <c r="B1190" s="65"/>
    </row>
    <row r="1191" spans="1:2">
      <c r="A1191" s="65"/>
      <c r="B1191" s="65"/>
    </row>
    <row r="1192" spans="1:2">
      <c r="A1192" s="65"/>
      <c r="B1192" s="65"/>
    </row>
    <row r="1193" spans="1:2">
      <c r="A1193" s="65"/>
      <c r="B1193" s="65"/>
    </row>
    <row r="1194" spans="1:2">
      <c r="A1194" s="65"/>
      <c r="B1194" s="65"/>
    </row>
    <row r="1195" spans="1:2">
      <c r="A1195" s="65"/>
      <c r="B1195" s="65"/>
    </row>
    <row r="1196" spans="1:2">
      <c r="A1196" s="65"/>
      <c r="B1196" s="65"/>
    </row>
    <row r="1197" spans="1:2">
      <c r="A1197" s="65"/>
      <c r="B1197" s="65"/>
    </row>
    <row r="1198" spans="1:2">
      <c r="A1198" s="65"/>
      <c r="B1198" s="65"/>
    </row>
    <row r="1199" spans="1:2">
      <c r="A1199" s="65"/>
      <c r="B1199" s="65"/>
    </row>
    <row r="1200" spans="1:2">
      <c r="A1200" s="65"/>
      <c r="B1200" s="65"/>
    </row>
    <row r="1201" spans="1:2">
      <c r="A1201" s="65"/>
      <c r="B1201" s="65"/>
    </row>
    <row r="1202" spans="1:2">
      <c r="A1202" s="65"/>
      <c r="B1202" s="65"/>
    </row>
    <row r="1203" spans="1:2">
      <c r="A1203" s="65"/>
      <c r="B1203" s="65"/>
    </row>
    <row r="1204" spans="1:2">
      <c r="A1204" s="65"/>
      <c r="B1204" s="65"/>
    </row>
    <row r="1205" spans="1:2">
      <c r="A1205" s="65"/>
      <c r="B1205" s="65"/>
    </row>
    <row r="1206" spans="1:2">
      <c r="A1206" s="65"/>
      <c r="B1206" s="65"/>
    </row>
    <row r="1207" spans="1:2">
      <c r="A1207" s="65"/>
      <c r="B1207" s="65"/>
    </row>
    <row r="1208" spans="1:2">
      <c r="A1208" s="65"/>
      <c r="B1208" s="65"/>
    </row>
    <row r="1209" spans="1:2">
      <c r="A1209" s="65"/>
      <c r="B1209" s="65"/>
    </row>
    <row r="1210" spans="1:2">
      <c r="A1210" s="65"/>
      <c r="B1210" s="65"/>
    </row>
    <row r="1211" spans="1:2">
      <c r="A1211" s="65"/>
      <c r="B1211" s="65"/>
    </row>
    <row r="1212" spans="1:2">
      <c r="A1212" s="65"/>
      <c r="B1212" s="65"/>
    </row>
    <row r="1213" spans="1:2">
      <c r="A1213" s="65"/>
      <c r="B1213" s="65"/>
    </row>
    <row r="1214" spans="1:2">
      <c r="A1214" s="65"/>
      <c r="B1214" s="65"/>
    </row>
    <row r="1215" spans="1:2">
      <c r="A1215" s="65"/>
      <c r="B1215" s="65"/>
    </row>
    <row r="1216" spans="1:2">
      <c r="A1216" s="65"/>
      <c r="B1216" s="65"/>
    </row>
    <row r="1217" spans="1:2">
      <c r="A1217" s="65"/>
      <c r="B1217" s="65"/>
    </row>
    <row r="1218" spans="1:2">
      <c r="A1218" s="65"/>
      <c r="B1218" s="65"/>
    </row>
    <row r="1219" spans="1:2">
      <c r="A1219" s="65"/>
      <c r="B1219" s="65"/>
    </row>
    <row r="1220" spans="1:2">
      <c r="A1220" s="65"/>
      <c r="B1220" s="65"/>
    </row>
    <row r="1221" spans="1:2">
      <c r="A1221" s="65"/>
      <c r="B1221" s="65"/>
    </row>
    <row r="1222" spans="1:2">
      <c r="A1222" s="65"/>
      <c r="B1222" s="65"/>
    </row>
    <row r="1223" spans="1:2">
      <c r="A1223" s="65"/>
      <c r="B1223" s="65"/>
    </row>
    <row r="1224" spans="1:2">
      <c r="A1224" s="65"/>
      <c r="B1224" s="65"/>
    </row>
    <row r="1225" spans="1:2">
      <c r="A1225" s="65"/>
      <c r="B1225" s="65"/>
    </row>
    <row r="1226" spans="1:2">
      <c r="A1226" s="65"/>
      <c r="B1226" s="65"/>
    </row>
    <row r="1227" spans="1:2">
      <c r="A1227" s="65"/>
      <c r="B1227" s="65"/>
    </row>
    <row r="1228" spans="1:2">
      <c r="A1228" s="65"/>
      <c r="B1228" s="65"/>
    </row>
    <row r="1229" spans="1:2">
      <c r="A1229" s="65"/>
      <c r="B1229" s="65"/>
    </row>
    <row r="1230" spans="1:2">
      <c r="A1230" s="65"/>
      <c r="B1230" s="65"/>
    </row>
    <row r="1231" spans="1:2">
      <c r="A1231" s="65"/>
      <c r="B1231" s="65"/>
    </row>
    <row r="1232" spans="1:2">
      <c r="A1232" s="65"/>
      <c r="B1232" s="65"/>
    </row>
    <row r="1233" spans="1:2">
      <c r="A1233" s="65"/>
      <c r="B1233" s="65"/>
    </row>
    <row r="1234" spans="1:2">
      <c r="A1234" s="65"/>
      <c r="B1234" s="65"/>
    </row>
    <row r="1235" spans="1:2">
      <c r="A1235" s="65"/>
      <c r="B1235" s="65"/>
    </row>
    <row r="1236" spans="1:2">
      <c r="A1236" s="65"/>
      <c r="B1236" s="65"/>
    </row>
    <row r="1237" spans="1:2">
      <c r="A1237" s="65"/>
      <c r="B1237" s="65"/>
    </row>
    <row r="1238" spans="1:2">
      <c r="A1238" s="65"/>
      <c r="B1238" s="65"/>
    </row>
    <row r="1239" spans="1:2">
      <c r="A1239" s="65"/>
      <c r="B1239" s="65"/>
    </row>
    <row r="1240" spans="1:2">
      <c r="A1240" s="65"/>
      <c r="B1240" s="65"/>
    </row>
    <row r="1241" spans="1:2">
      <c r="A1241" s="65"/>
      <c r="B1241" s="65"/>
    </row>
    <row r="1242" spans="1:2">
      <c r="A1242" s="65"/>
      <c r="B1242" s="65"/>
    </row>
    <row r="1243" spans="1:2">
      <c r="A1243" s="65"/>
      <c r="B1243" s="65"/>
    </row>
    <row r="1244" spans="1:2">
      <c r="A1244" s="65"/>
      <c r="B1244" s="65"/>
    </row>
    <row r="1245" spans="1:2">
      <c r="A1245" s="65"/>
      <c r="B1245" s="65"/>
    </row>
    <row r="1246" spans="1:2">
      <c r="A1246" s="65"/>
      <c r="B1246" s="65"/>
    </row>
    <row r="1247" spans="1:2">
      <c r="A1247" s="65"/>
      <c r="B1247" s="65"/>
    </row>
    <row r="1248" spans="1:2">
      <c r="A1248" s="65"/>
      <c r="B1248" s="65"/>
    </row>
    <row r="1249" spans="1:2">
      <c r="A1249" s="65"/>
      <c r="B1249" s="65"/>
    </row>
    <row r="1250" spans="1:2">
      <c r="A1250" s="65"/>
      <c r="B1250" s="65"/>
    </row>
    <row r="1251" spans="1:2">
      <c r="A1251" s="65"/>
      <c r="B1251" s="65"/>
    </row>
    <row r="1252" spans="1:2">
      <c r="A1252" s="65"/>
      <c r="B1252" s="65"/>
    </row>
    <row r="1253" spans="1:2">
      <c r="A1253" s="65"/>
      <c r="B1253" s="65"/>
    </row>
    <row r="1254" spans="1:2">
      <c r="A1254" s="65"/>
      <c r="B1254" s="65"/>
    </row>
    <row r="1255" spans="1:2">
      <c r="A1255" s="65"/>
      <c r="B1255" s="65"/>
    </row>
    <row r="1256" spans="1:2">
      <c r="A1256" s="65"/>
      <c r="B1256" s="65"/>
    </row>
    <row r="1257" spans="1:2">
      <c r="A1257" s="65"/>
      <c r="B1257" s="65"/>
    </row>
    <row r="1258" spans="1:2">
      <c r="A1258" s="65"/>
      <c r="B1258" s="65"/>
    </row>
    <row r="1259" spans="1:2">
      <c r="A1259" s="65"/>
      <c r="B1259" s="65"/>
    </row>
    <row r="1260" spans="1:2">
      <c r="A1260" s="65"/>
      <c r="B1260" s="65"/>
    </row>
    <row r="1261" spans="1:2">
      <c r="A1261" s="65"/>
      <c r="B1261" s="65"/>
    </row>
    <row r="1262" spans="1:2">
      <c r="A1262" s="65"/>
      <c r="B1262" s="65"/>
    </row>
    <row r="1263" spans="1:2">
      <c r="A1263" s="65"/>
      <c r="B1263" s="65"/>
    </row>
    <row r="1264" spans="1:2">
      <c r="A1264" s="65"/>
      <c r="B1264" s="65"/>
    </row>
    <row r="1265" spans="1:2">
      <c r="A1265" s="65"/>
      <c r="B1265" s="65"/>
    </row>
    <row r="1266" spans="1:2">
      <c r="A1266" s="65"/>
      <c r="B1266" s="65"/>
    </row>
    <row r="1267" spans="1:2">
      <c r="A1267" s="65"/>
      <c r="B1267" s="65"/>
    </row>
    <row r="1268" spans="1:2">
      <c r="A1268" s="65"/>
      <c r="B1268" s="65"/>
    </row>
    <row r="1269" spans="1:2">
      <c r="A1269" s="65"/>
      <c r="B1269" s="65"/>
    </row>
    <row r="1270" spans="1:2">
      <c r="A1270" s="65"/>
      <c r="B1270" s="65"/>
    </row>
    <row r="1271" spans="1:2">
      <c r="A1271" s="65"/>
      <c r="B1271" s="65"/>
    </row>
    <row r="1272" spans="1:2">
      <c r="A1272" s="65"/>
      <c r="B1272" s="65"/>
    </row>
    <row r="1273" spans="1:2">
      <c r="A1273" s="65"/>
      <c r="B1273" s="65"/>
    </row>
    <row r="1274" spans="1:2">
      <c r="A1274" s="65"/>
      <c r="B1274" s="65"/>
    </row>
    <row r="1275" spans="1:2">
      <c r="A1275" s="65"/>
      <c r="B1275" s="65"/>
    </row>
    <row r="1276" spans="1:2">
      <c r="A1276" s="65"/>
      <c r="B1276" s="65"/>
    </row>
    <row r="1277" spans="1:2">
      <c r="A1277" s="65"/>
      <c r="B1277" s="65"/>
    </row>
    <row r="1278" spans="1:2">
      <c r="A1278" s="65"/>
      <c r="B1278" s="65"/>
    </row>
    <row r="1279" spans="1:2">
      <c r="A1279" s="65"/>
      <c r="B1279" s="65"/>
    </row>
    <row r="1280" spans="1:2">
      <c r="A1280" s="65"/>
      <c r="B1280" s="65"/>
    </row>
    <row r="1281" spans="1:2">
      <c r="A1281" s="65"/>
      <c r="B1281" s="65"/>
    </row>
    <row r="1282" spans="1:2">
      <c r="A1282" s="65"/>
      <c r="B1282" s="65"/>
    </row>
    <row r="1283" spans="1:2">
      <c r="A1283" s="65"/>
      <c r="B1283" s="65"/>
    </row>
    <row r="1284" spans="1:2">
      <c r="A1284" s="65"/>
      <c r="B1284" s="65"/>
    </row>
    <row r="1285" spans="1:2">
      <c r="A1285" s="65"/>
      <c r="B1285" s="65"/>
    </row>
    <row r="1286" spans="1:2">
      <c r="A1286" s="65"/>
      <c r="B1286" s="65"/>
    </row>
    <row r="1287" spans="1:2">
      <c r="A1287" s="65"/>
      <c r="B1287" s="65"/>
    </row>
    <row r="1288" spans="1:2">
      <c r="A1288" s="65"/>
      <c r="B1288" s="65"/>
    </row>
    <row r="1289" spans="1:2">
      <c r="A1289" s="65"/>
      <c r="B1289" s="65"/>
    </row>
    <row r="1290" spans="1:2">
      <c r="A1290" s="65"/>
      <c r="B1290" s="65"/>
    </row>
    <row r="1291" spans="1:2">
      <c r="A1291" s="65"/>
      <c r="B1291" s="65"/>
    </row>
    <row r="1292" spans="1:2">
      <c r="A1292" s="65"/>
      <c r="B1292" s="65"/>
    </row>
    <row r="1293" spans="1:2">
      <c r="A1293" s="65"/>
      <c r="B1293" s="65"/>
    </row>
    <row r="1294" spans="1:2">
      <c r="A1294" s="65"/>
      <c r="B1294" s="65"/>
    </row>
    <row r="1295" spans="1:2">
      <c r="A1295" s="65"/>
      <c r="B1295" s="65"/>
    </row>
    <row r="1296" spans="1:2">
      <c r="A1296" s="65"/>
      <c r="B1296" s="65"/>
    </row>
    <row r="1297" spans="1:2">
      <c r="A1297" s="65"/>
      <c r="B1297" s="65"/>
    </row>
    <row r="1298" spans="1:2">
      <c r="A1298" s="65"/>
      <c r="B1298" s="65"/>
    </row>
    <row r="1299" spans="1:2">
      <c r="A1299" s="65"/>
      <c r="B1299" s="65"/>
    </row>
    <row r="1300" spans="1:2">
      <c r="A1300" s="65"/>
      <c r="B1300" s="65"/>
    </row>
    <row r="1301" spans="1:2">
      <c r="A1301" s="65"/>
      <c r="B1301" s="65"/>
    </row>
    <row r="1302" spans="1:2">
      <c r="A1302" s="65"/>
      <c r="B1302" s="65"/>
    </row>
    <row r="1303" spans="1:2">
      <c r="A1303" s="65"/>
      <c r="B1303" s="65"/>
    </row>
    <row r="1304" spans="1:2">
      <c r="A1304" s="65"/>
      <c r="B1304" s="65"/>
    </row>
    <row r="1305" spans="1:2">
      <c r="A1305" s="65"/>
      <c r="B1305" s="65"/>
    </row>
    <row r="1306" spans="1:2">
      <c r="A1306" s="65"/>
      <c r="B1306" s="65"/>
    </row>
    <row r="1307" spans="1:2">
      <c r="A1307" s="65"/>
      <c r="B1307" s="65"/>
    </row>
    <row r="1308" spans="1:2">
      <c r="A1308" s="65"/>
      <c r="B1308" s="65"/>
    </row>
    <row r="1309" spans="1:2">
      <c r="A1309" s="65"/>
      <c r="B1309" s="65"/>
    </row>
    <row r="1310" spans="1:2">
      <c r="A1310" s="65"/>
      <c r="B1310" s="65"/>
    </row>
    <row r="1311" spans="1:2">
      <c r="A1311" s="65"/>
      <c r="B1311" s="65"/>
    </row>
    <row r="1312" spans="1:2">
      <c r="A1312" s="65"/>
      <c r="B1312" s="65"/>
    </row>
    <row r="1313" spans="1:2">
      <c r="A1313" s="65"/>
      <c r="B1313" s="65"/>
    </row>
    <row r="1314" spans="1:2">
      <c r="A1314" s="65"/>
      <c r="B1314" s="65"/>
    </row>
    <row r="1315" spans="1:2">
      <c r="A1315" s="65"/>
      <c r="B1315" s="65"/>
    </row>
    <row r="1316" spans="1:2">
      <c r="A1316" s="65"/>
      <c r="B1316" s="65"/>
    </row>
    <row r="1317" spans="1:2">
      <c r="A1317" s="65"/>
      <c r="B1317" s="65"/>
    </row>
    <row r="1318" spans="1:2">
      <c r="A1318" s="65"/>
      <c r="B1318" s="65"/>
    </row>
    <row r="1319" spans="1:2">
      <c r="A1319" s="65"/>
      <c r="B1319" s="65"/>
    </row>
    <row r="1320" spans="1:2">
      <c r="A1320" s="65"/>
      <c r="B1320" s="65"/>
    </row>
    <row r="1321" spans="1:2">
      <c r="A1321" s="65"/>
      <c r="B1321" s="65"/>
    </row>
    <row r="1322" spans="1:2">
      <c r="A1322" s="65"/>
      <c r="B1322" s="65"/>
    </row>
    <row r="1323" spans="1:2">
      <c r="A1323" s="65"/>
      <c r="B1323" s="65"/>
    </row>
    <row r="1324" spans="1:2">
      <c r="A1324" s="65"/>
      <c r="B1324" s="65"/>
    </row>
    <row r="1325" spans="1:2">
      <c r="A1325" s="65"/>
      <c r="B1325" s="65"/>
    </row>
    <row r="1326" spans="1:2">
      <c r="A1326" s="65"/>
      <c r="B1326" s="65"/>
    </row>
    <row r="1327" spans="1:2">
      <c r="A1327" s="65"/>
      <c r="B1327" s="65"/>
    </row>
    <row r="1328" spans="1:2">
      <c r="A1328" s="65"/>
      <c r="B1328" s="65"/>
    </row>
    <row r="1329" spans="1:2">
      <c r="A1329" s="65"/>
      <c r="B1329" s="65"/>
    </row>
    <row r="1330" spans="1:2">
      <c r="A1330" s="65"/>
      <c r="B1330" s="65"/>
    </row>
    <row r="1331" spans="1:2">
      <c r="A1331" s="65"/>
      <c r="B1331" s="65"/>
    </row>
    <row r="1332" spans="1:2">
      <c r="A1332" s="65"/>
      <c r="B1332" s="65"/>
    </row>
    <row r="1333" spans="1:2">
      <c r="A1333" s="65"/>
      <c r="B1333" s="65"/>
    </row>
    <row r="1334" spans="1:2">
      <c r="A1334" s="65"/>
      <c r="B1334" s="65"/>
    </row>
    <row r="1335" spans="1:2">
      <c r="A1335" s="65"/>
      <c r="B1335" s="65"/>
    </row>
    <row r="1336" spans="1:2">
      <c r="A1336" s="65"/>
      <c r="B1336" s="65"/>
    </row>
    <row r="1337" spans="1:2">
      <c r="A1337" s="65"/>
      <c r="B1337" s="65"/>
    </row>
    <row r="1338" spans="1:2">
      <c r="A1338" s="65"/>
      <c r="B1338" s="65"/>
    </row>
    <row r="1339" spans="1:2">
      <c r="A1339" s="65"/>
      <c r="B1339" s="65"/>
    </row>
    <row r="1340" spans="1:2">
      <c r="A1340" s="65"/>
      <c r="B1340" s="65"/>
    </row>
    <row r="1341" spans="1:2">
      <c r="A1341" s="65"/>
      <c r="B1341" s="65"/>
    </row>
    <row r="1342" spans="1:2">
      <c r="A1342" s="65"/>
      <c r="B1342" s="65"/>
    </row>
    <row r="1343" spans="1:2">
      <c r="A1343" s="65"/>
      <c r="B1343" s="65"/>
    </row>
    <row r="1344" spans="1:2">
      <c r="A1344" s="65"/>
      <c r="B1344" s="65"/>
    </row>
    <row r="1345" spans="1:2">
      <c r="A1345" s="65"/>
      <c r="B1345" s="65"/>
    </row>
    <row r="1346" spans="1:2">
      <c r="A1346" s="65"/>
      <c r="B1346" s="65"/>
    </row>
    <row r="1347" spans="1:2">
      <c r="A1347" s="65"/>
      <c r="B1347" s="65"/>
    </row>
    <row r="1348" spans="1:2">
      <c r="A1348" s="65"/>
      <c r="B1348" s="65"/>
    </row>
    <row r="1349" spans="1:2">
      <c r="A1349" s="65"/>
      <c r="B1349" s="65"/>
    </row>
    <row r="1350" spans="1:2">
      <c r="A1350" s="65"/>
      <c r="B1350" s="65"/>
    </row>
    <row r="1351" spans="1:2">
      <c r="A1351" s="65"/>
      <c r="B1351" s="65"/>
    </row>
    <row r="1352" spans="1:2">
      <c r="A1352" s="65"/>
      <c r="B1352" s="65"/>
    </row>
    <row r="1353" spans="1:2">
      <c r="A1353" s="65"/>
      <c r="B1353" s="65"/>
    </row>
    <row r="1354" spans="1:2">
      <c r="A1354" s="65"/>
      <c r="B1354" s="65"/>
    </row>
    <row r="1355" spans="1:2">
      <c r="A1355" s="65"/>
      <c r="B1355" s="65"/>
    </row>
    <row r="1356" spans="1:2">
      <c r="A1356" s="65"/>
      <c r="B1356" s="65"/>
    </row>
    <row r="1357" spans="1:2">
      <c r="A1357" s="65"/>
      <c r="B1357" s="65"/>
    </row>
    <row r="1358" spans="1:2">
      <c r="A1358" s="65"/>
      <c r="B1358" s="65"/>
    </row>
    <row r="1359" spans="1:2">
      <c r="A1359" s="65"/>
      <c r="B1359" s="65"/>
    </row>
    <row r="1360" spans="1:2">
      <c r="A1360" s="65"/>
      <c r="B1360" s="65"/>
    </row>
    <row r="1361" spans="1:2">
      <c r="A1361" s="65"/>
      <c r="B1361" s="65"/>
    </row>
    <row r="1362" spans="1:2">
      <c r="A1362" s="65"/>
      <c r="B1362" s="65"/>
    </row>
    <row r="1363" spans="1:2">
      <c r="A1363" s="65"/>
      <c r="B1363" s="65"/>
    </row>
    <row r="1364" spans="1:2">
      <c r="A1364" s="65"/>
      <c r="B1364" s="65"/>
    </row>
    <row r="1365" spans="1:2">
      <c r="A1365" s="65"/>
      <c r="B1365" s="65"/>
    </row>
    <row r="1366" spans="1:2">
      <c r="A1366" s="65"/>
      <c r="B1366" s="65"/>
    </row>
    <row r="1367" spans="1:2">
      <c r="A1367" s="65"/>
      <c r="B1367" s="65"/>
    </row>
    <row r="1368" spans="1:2">
      <c r="A1368" s="65"/>
      <c r="B1368" s="65"/>
    </row>
    <row r="1369" spans="1:2">
      <c r="A1369" s="65"/>
      <c r="B1369" s="65"/>
    </row>
    <row r="1370" spans="1:2">
      <c r="A1370" s="65"/>
      <c r="B1370" s="65"/>
    </row>
    <row r="1371" spans="1:2">
      <c r="A1371" s="65"/>
      <c r="B1371" s="65"/>
    </row>
    <row r="1372" spans="1:2">
      <c r="A1372" s="65"/>
      <c r="B1372" s="65"/>
    </row>
    <row r="1373" spans="1:2">
      <c r="A1373" s="65"/>
      <c r="B1373" s="65"/>
    </row>
    <row r="1374" spans="1:2">
      <c r="A1374" s="65"/>
      <c r="B1374" s="65"/>
    </row>
    <row r="1375" spans="1:2">
      <c r="A1375" s="65"/>
      <c r="B1375" s="65"/>
    </row>
    <row r="1376" spans="1:2">
      <c r="A1376" s="65"/>
      <c r="B1376" s="65"/>
    </row>
    <row r="1377" spans="1:2">
      <c r="A1377" s="65"/>
      <c r="B1377" s="65"/>
    </row>
    <row r="1378" spans="1:2">
      <c r="A1378" s="65"/>
      <c r="B1378" s="65"/>
    </row>
    <row r="1379" spans="1:2">
      <c r="A1379" s="65"/>
      <c r="B1379" s="65"/>
    </row>
    <row r="1380" spans="1:2">
      <c r="A1380" s="65"/>
      <c r="B1380" s="65"/>
    </row>
    <row r="1381" spans="1:2">
      <c r="A1381" s="65"/>
      <c r="B1381" s="65"/>
    </row>
    <row r="1382" spans="1:2">
      <c r="A1382" s="65"/>
      <c r="B1382" s="65"/>
    </row>
    <row r="1383" spans="1:2">
      <c r="A1383" s="65"/>
      <c r="B1383" s="65"/>
    </row>
    <row r="1384" spans="1:2">
      <c r="A1384" s="65"/>
      <c r="B1384" s="65"/>
    </row>
    <row r="1385" spans="1:2">
      <c r="A1385" s="65"/>
      <c r="B1385" s="65"/>
    </row>
    <row r="1386" spans="1:2">
      <c r="A1386" s="65"/>
      <c r="B1386" s="65"/>
    </row>
    <row r="1387" spans="1:2">
      <c r="A1387" s="65"/>
      <c r="B1387" s="65"/>
    </row>
    <row r="1388" spans="1:2">
      <c r="A1388" s="65"/>
      <c r="B1388" s="65"/>
    </row>
    <row r="1389" spans="1:2">
      <c r="A1389" s="65"/>
      <c r="B1389" s="65"/>
    </row>
    <row r="1390" spans="1:2">
      <c r="A1390" s="65"/>
      <c r="B1390" s="65"/>
    </row>
    <row r="1391" spans="1:2">
      <c r="A1391" s="65"/>
      <c r="B1391" s="65"/>
    </row>
    <row r="1392" spans="1:2">
      <c r="A1392" s="65"/>
      <c r="B1392" s="65"/>
    </row>
    <row r="1393" spans="1:2">
      <c r="A1393" s="65"/>
      <c r="B1393" s="65"/>
    </row>
    <row r="1394" spans="1:2">
      <c r="A1394" s="65"/>
      <c r="B1394" s="65"/>
    </row>
    <row r="1395" spans="1:2">
      <c r="A1395" s="65"/>
      <c r="B1395" s="65"/>
    </row>
    <row r="1396" spans="1:2">
      <c r="A1396" s="65"/>
      <c r="B1396" s="65"/>
    </row>
    <row r="1397" spans="1:2">
      <c r="A1397" s="65"/>
      <c r="B1397" s="65"/>
    </row>
    <row r="1398" spans="1:2">
      <c r="A1398" s="65"/>
      <c r="B1398" s="65"/>
    </row>
    <row r="1399" spans="1:2">
      <c r="A1399" s="65"/>
      <c r="B1399" s="65"/>
    </row>
    <row r="1400" spans="1:2">
      <c r="A1400" s="65"/>
      <c r="B1400" s="65"/>
    </row>
    <row r="1401" spans="1:2">
      <c r="A1401" s="65"/>
      <c r="B1401" s="65"/>
    </row>
    <row r="1402" spans="1:2">
      <c r="A1402" s="65"/>
      <c r="B1402" s="65"/>
    </row>
    <row r="1403" spans="1:2">
      <c r="A1403" s="65"/>
      <c r="B1403" s="65"/>
    </row>
    <row r="1404" spans="1:2">
      <c r="A1404" s="65"/>
      <c r="B1404" s="65"/>
    </row>
    <row r="1405" spans="1:2">
      <c r="A1405" s="65"/>
      <c r="B1405" s="65"/>
    </row>
    <row r="1406" spans="1:2">
      <c r="A1406" s="65"/>
      <c r="B1406" s="65"/>
    </row>
    <row r="1407" spans="1:2">
      <c r="A1407" s="65"/>
      <c r="B1407" s="65"/>
    </row>
    <row r="1408" spans="1:2">
      <c r="A1408" s="65"/>
      <c r="B1408" s="65"/>
    </row>
    <row r="1409" spans="1:2">
      <c r="A1409" s="65"/>
      <c r="B1409" s="65"/>
    </row>
    <row r="1410" spans="1:2">
      <c r="A1410" s="65"/>
      <c r="B1410" s="65"/>
    </row>
    <row r="1411" spans="1:2">
      <c r="A1411" s="65"/>
      <c r="B1411" s="65"/>
    </row>
    <row r="1412" spans="1:2">
      <c r="A1412" s="65"/>
      <c r="B1412" s="65"/>
    </row>
    <row r="1413" spans="1:2">
      <c r="A1413" s="65"/>
      <c r="B1413" s="65"/>
    </row>
    <row r="1414" spans="1:2">
      <c r="A1414" s="65"/>
      <c r="B1414" s="65"/>
    </row>
    <row r="1415" spans="1:2">
      <c r="A1415" s="65"/>
      <c r="B1415" s="65"/>
    </row>
    <row r="1416" spans="1:2">
      <c r="A1416" s="65"/>
      <c r="B1416" s="65"/>
    </row>
    <row r="1417" spans="1:2">
      <c r="A1417" s="65"/>
      <c r="B1417" s="65"/>
    </row>
    <row r="1418" spans="1:2">
      <c r="A1418" s="65"/>
      <c r="B1418" s="65"/>
    </row>
    <row r="1419" spans="1:2">
      <c r="A1419" s="65"/>
      <c r="B1419" s="65"/>
    </row>
    <row r="1420" spans="1:2">
      <c r="A1420" s="65"/>
      <c r="B1420" s="65"/>
    </row>
    <row r="1421" spans="1:2">
      <c r="A1421" s="65"/>
      <c r="B1421" s="65"/>
    </row>
    <row r="1422" spans="1:2">
      <c r="A1422" s="65"/>
      <c r="B1422" s="65"/>
    </row>
    <row r="1423" spans="1:2">
      <c r="A1423" s="65"/>
      <c r="B1423" s="65"/>
    </row>
    <row r="1424" spans="1:2">
      <c r="A1424" s="65"/>
      <c r="B1424" s="65"/>
    </row>
    <row r="1425" spans="1:2">
      <c r="A1425" s="65"/>
      <c r="B1425" s="65"/>
    </row>
    <row r="1426" spans="1:2">
      <c r="A1426" s="65"/>
      <c r="B1426" s="65"/>
    </row>
    <row r="1427" spans="1:2">
      <c r="A1427" s="65"/>
      <c r="B1427" s="65"/>
    </row>
    <row r="1428" spans="1:2">
      <c r="A1428" s="65"/>
      <c r="B1428" s="65"/>
    </row>
    <row r="1429" spans="1:2">
      <c r="A1429" s="65"/>
      <c r="B1429" s="65"/>
    </row>
    <row r="1430" spans="1:2">
      <c r="A1430" s="65"/>
      <c r="B1430" s="65"/>
    </row>
    <row r="1431" spans="1:2">
      <c r="A1431" s="65"/>
      <c r="B1431" s="65"/>
    </row>
    <row r="1432" spans="1:2">
      <c r="A1432" s="65"/>
      <c r="B1432" s="65"/>
    </row>
    <row r="1433" spans="1:2">
      <c r="A1433" s="65"/>
      <c r="B1433" s="65"/>
    </row>
    <row r="1434" spans="1:2">
      <c r="A1434" s="65"/>
      <c r="B1434" s="65"/>
    </row>
    <row r="1435" spans="1:2">
      <c r="A1435" s="65"/>
      <c r="B1435" s="65"/>
    </row>
    <row r="1436" spans="1:2">
      <c r="A1436" s="65"/>
      <c r="B1436" s="65"/>
    </row>
    <row r="1437" spans="1:2">
      <c r="A1437" s="65"/>
      <c r="B1437" s="65"/>
    </row>
    <row r="1438" spans="1:2">
      <c r="A1438" s="65"/>
      <c r="B1438" s="65"/>
    </row>
    <row r="1439" spans="1:2">
      <c r="A1439" s="65"/>
      <c r="B1439" s="65"/>
    </row>
    <row r="1440" spans="1:2">
      <c r="A1440" s="65"/>
      <c r="B1440" s="65"/>
    </row>
    <row r="1441" spans="1:2">
      <c r="A1441" s="65"/>
      <c r="B1441" s="65"/>
    </row>
    <row r="1442" spans="1:2">
      <c r="A1442" s="65"/>
      <c r="B1442" s="65"/>
    </row>
    <row r="1443" spans="1:2">
      <c r="A1443" s="65"/>
      <c r="B1443" s="65"/>
    </row>
    <row r="1444" spans="1:2">
      <c r="A1444" s="65"/>
      <c r="B1444" s="65"/>
    </row>
    <row r="1445" spans="1:2">
      <c r="A1445" s="65"/>
      <c r="B1445" s="65"/>
    </row>
    <row r="1446" spans="1:2">
      <c r="A1446" s="65"/>
      <c r="B1446" s="65"/>
    </row>
    <row r="1447" spans="1:2">
      <c r="A1447" s="65"/>
      <c r="B1447" s="65"/>
    </row>
    <row r="1448" spans="1:2">
      <c r="A1448" s="65"/>
      <c r="B1448" s="65"/>
    </row>
    <row r="1449" spans="1:2">
      <c r="A1449" s="65"/>
      <c r="B1449" s="65"/>
    </row>
    <row r="1450" spans="1:2">
      <c r="A1450" s="65"/>
      <c r="B1450" s="65"/>
    </row>
    <row r="1451" spans="1:2">
      <c r="A1451" s="65"/>
      <c r="B1451" s="65"/>
    </row>
    <row r="1452" spans="1:2">
      <c r="A1452" s="65"/>
      <c r="B1452" s="65"/>
    </row>
    <row r="1453" spans="1:2">
      <c r="A1453" s="65"/>
      <c r="B1453" s="65"/>
    </row>
    <row r="1454" spans="1:2">
      <c r="A1454" s="65"/>
      <c r="B1454" s="65"/>
    </row>
    <row r="1455" spans="1:2">
      <c r="A1455" s="65"/>
      <c r="B1455" s="65"/>
    </row>
    <row r="1456" spans="1:2">
      <c r="A1456" s="65"/>
      <c r="B1456" s="65"/>
    </row>
    <row r="1457" spans="1:2">
      <c r="A1457" s="65"/>
      <c r="B1457" s="65"/>
    </row>
    <row r="1458" spans="1:2">
      <c r="A1458" s="65"/>
      <c r="B1458" s="65"/>
    </row>
    <row r="1459" spans="1:2">
      <c r="A1459" s="65"/>
      <c r="B1459" s="65"/>
    </row>
    <row r="1460" spans="1:2">
      <c r="A1460" s="65"/>
      <c r="B1460" s="65"/>
    </row>
    <row r="1461" spans="1:2">
      <c r="A1461" s="65"/>
      <c r="B1461" s="65"/>
    </row>
    <row r="1462" spans="1:2">
      <c r="A1462" s="65"/>
      <c r="B1462" s="65"/>
    </row>
    <row r="1463" spans="1:2">
      <c r="A1463" s="65"/>
      <c r="B1463" s="65"/>
    </row>
    <row r="1464" spans="1:2">
      <c r="A1464" s="65"/>
      <c r="B1464" s="65"/>
    </row>
    <row r="1465" spans="1:2">
      <c r="A1465" s="65"/>
      <c r="B1465" s="65"/>
    </row>
    <row r="1466" spans="1:2">
      <c r="A1466" s="65"/>
      <c r="B1466" s="65"/>
    </row>
    <row r="1467" spans="1:2">
      <c r="A1467" s="65"/>
      <c r="B1467" s="65"/>
    </row>
    <row r="1468" spans="1:2">
      <c r="A1468" s="65"/>
      <c r="B1468" s="65"/>
    </row>
    <row r="1469" spans="1:2">
      <c r="A1469" s="65"/>
      <c r="B1469" s="65"/>
    </row>
    <row r="1470" spans="1:2">
      <c r="A1470" s="65"/>
      <c r="B1470" s="65"/>
    </row>
    <row r="1471" spans="1:2">
      <c r="A1471" s="65"/>
      <c r="B1471" s="65"/>
    </row>
    <row r="1472" spans="1:2">
      <c r="A1472" s="65"/>
      <c r="B1472" s="65"/>
    </row>
    <row r="1473" spans="1:2">
      <c r="A1473" s="65"/>
      <c r="B1473" s="65"/>
    </row>
    <row r="1474" spans="1:2">
      <c r="A1474" s="65"/>
      <c r="B1474" s="65"/>
    </row>
    <row r="1475" spans="1:2">
      <c r="A1475" s="65"/>
      <c r="B1475" s="65"/>
    </row>
    <row r="1476" spans="1:2">
      <c r="A1476" s="65"/>
      <c r="B1476" s="65"/>
    </row>
    <row r="1477" spans="1:2">
      <c r="A1477" s="65"/>
      <c r="B1477" s="65"/>
    </row>
    <row r="1478" spans="1:2">
      <c r="A1478" s="65"/>
      <c r="B1478" s="65"/>
    </row>
    <row r="1479" spans="1:2">
      <c r="A1479" s="65"/>
      <c r="B1479" s="65"/>
    </row>
    <row r="1480" spans="1:2">
      <c r="A1480" s="65"/>
      <c r="B1480" s="65"/>
    </row>
    <row r="1481" spans="1:2">
      <c r="A1481" s="65"/>
      <c r="B1481" s="65"/>
    </row>
    <row r="1482" spans="1:2">
      <c r="A1482" s="65"/>
      <c r="B1482" s="65"/>
    </row>
    <row r="1483" spans="1:2">
      <c r="A1483" s="65"/>
      <c r="B1483" s="65"/>
    </row>
    <row r="1484" spans="1:2">
      <c r="A1484" s="65"/>
      <c r="B1484" s="65"/>
    </row>
    <row r="1485" spans="1:2">
      <c r="A1485" s="65"/>
      <c r="B1485" s="65"/>
    </row>
    <row r="1486" spans="1:2">
      <c r="A1486" s="65"/>
      <c r="B1486" s="65"/>
    </row>
    <row r="1487" spans="1:2">
      <c r="A1487" s="65"/>
      <c r="B1487" s="65"/>
    </row>
    <row r="1488" spans="1:2">
      <c r="A1488" s="65"/>
      <c r="B1488" s="65"/>
    </row>
    <row r="1489" spans="1:2">
      <c r="A1489" s="65"/>
      <c r="B1489" s="65"/>
    </row>
    <row r="1490" spans="1:2">
      <c r="A1490" s="65"/>
      <c r="B1490" s="65"/>
    </row>
    <row r="1491" spans="1:2">
      <c r="A1491" s="65"/>
      <c r="B1491" s="65"/>
    </row>
    <row r="1492" spans="1:2">
      <c r="A1492" s="65"/>
      <c r="B1492" s="65"/>
    </row>
    <row r="1493" spans="1:2">
      <c r="A1493" s="65"/>
      <c r="B1493" s="65"/>
    </row>
    <row r="1494" spans="1:2">
      <c r="A1494" s="65"/>
      <c r="B1494" s="65"/>
    </row>
    <row r="1495" spans="1:2">
      <c r="A1495" s="65"/>
      <c r="B1495" s="65"/>
    </row>
    <row r="1496" spans="1:2">
      <c r="A1496" s="65"/>
      <c r="B1496" s="65"/>
    </row>
    <row r="1497" spans="1:2">
      <c r="A1497" s="65"/>
      <c r="B1497" s="65"/>
    </row>
    <row r="1498" spans="1:2">
      <c r="A1498" s="65"/>
      <c r="B1498" s="65"/>
    </row>
    <row r="1499" spans="1:2">
      <c r="A1499" s="65"/>
      <c r="B1499" s="65"/>
    </row>
    <row r="1500" spans="1:2">
      <c r="A1500" s="65"/>
      <c r="B1500" s="65"/>
    </row>
    <row r="1501" spans="1:2">
      <c r="A1501" s="65"/>
      <c r="B1501" s="65"/>
    </row>
    <row r="1502" spans="1:2">
      <c r="A1502" s="65"/>
      <c r="B1502" s="65"/>
    </row>
    <row r="1503" spans="1:2">
      <c r="A1503" s="65"/>
      <c r="B1503" s="65"/>
    </row>
    <row r="1504" spans="1:2">
      <c r="A1504" s="65"/>
      <c r="B1504" s="65"/>
    </row>
    <row r="1505" spans="1:2">
      <c r="A1505" s="65"/>
      <c r="B1505" s="65"/>
    </row>
    <row r="1506" spans="1:2">
      <c r="A1506" s="65"/>
      <c r="B1506" s="65"/>
    </row>
    <row r="1507" spans="1:2">
      <c r="A1507" s="65"/>
      <c r="B1507" s="65"/>
    </row>
    <row r="1508" spans="1:2">
      <c r="A1508" s="65"/>
      <c r="B1508" s="65"/>
    </row>
    <row r="1509" spans="1:2">
      <c r="A1509" s="65"/>
      <c r="B1509" s="65"/>
    </row>
    <row r="1510" spans="1:2">
      <c r="A1510" s="65"/>
      <c r="B1510" s="65"/>
    </row>
    <row r="1511" spans="1:2">
      <c r="A1511" s="65"/>
      <c r="B1511" s="65"/>
    </row>
    <row r="1512" spans="1:2">
      <c r="A1512" s="65"/>
      <c r="B1512" s="65"/>
    </row>
    <row r="1513" spans="1:2">
      <c r="A1513" s="65"/>
      <c r="B1513" s="65"/>
    </row>
    <row r="1514" spans="1:2">
      <c r="A1514" s="65"/>
      <c r="B1514" s="65"/>
    </row>
    <row r="1515" spans="1:2">
      <c r="A1515" s="65"/>
      <c r="B1515" s="65"/>
    </row>
    <row r="1516" spans="1:2">
      <c r="A1516" s="65"/>
      <c r="B1516" s="65"/>
    </row>
    <row r="1517" spans="1:2">
      <c r="A1517" s="65"/>
      <c r="B1517" s="65"/>
    </row>
    <row r="1518" spans="1:2">
      <c r="A1518" s="65"/>
      <c r="B1518" s="65"/>
    </row>
    <row r="1519" spans="1:2">
      <c r="A1519" s="65"/>
      <c r="B1519" s="65"/>
    </row>
    <row r="1520" spans="1:2">
      <c r="A1520" s="65"/>
      <c r="B1520" s="65"/>
    </row>
    <row r="1521" spans="1:2">
      <c r="A1521" s="65"/>
      <c r="B1521" s="65"/>
    </row>
    <row r="1522" spans="1:2">
      <c r="A1522" s="65"/>
      <c r="B1522" s="65"/>
    </row>
    <row r="1523" spans="1:2">
      <c r="A1523" s="65"/>
      <c r="B1523" s="65"/>
    </row>
    <row r="1524" spans="1:2">
      <c r="A1524" s="65"/>
      <c r="B1524" s="65"/>
    </row>
    <row r="1525" spans="1:2">
      <c r="A1525" s="65"/>
      <c r="B1525" s="65"/>
    </row>
    <row r="1526" spans="1:2">
      <c r="A1526" s="65"/>
      <c r="B1526" s="65"/>
    </row>
    <row r="1527" spans="1:2">
      <c r="A1527" s="65"/>
      <c r="B1527" s="65"/>
    </row>
    <row r="1528" spans="1:2">
      <c r="A1528" s="65"/>
      <c r="B1528" s="65"/>
    </row>
    <row r="1529" spans="1:2">
      <c r="A1529" s="65"/>
      <c r="B1529" s="65"/>
    </row>
    <row r="1530" spans="1:2">
      <c r="A1530" s="65"/>
      <c r="B1530" s="65"/>
    </row>
    <row r="1531" spans="1:2">
      <c r="A1531" s="65"/>
      <c r="B1531" s="65"/>
    </row>
    <row r="1532" spans="1:2">
      <c r="A1532" s="65"/>
      <c r="B1532" s="65"/>
    </row>
    <row r="1533" spans="1:2">
      <c r="A1533" s="65"/>
      <c r="B1533" s="65"/>
    </row>
    <row r="1534" spans="1:2">
      <c r="A1534" s="65"/>
      <c r="B1534" s="65"/>
    </row>
    <row r="1535" spans="1:2">
      <c r="A1535" s="65"/>
      <c r="B1535" s="65"/>
    </row>
    <row r="1536" spans="1:2">
      <c r="A1536" s="65"/>
      <c r="B1536" s="65"/>
    </row>
    <row r="1537" spans="1:2">
      <c r="A1537" s="65"/>
      <c r="B1537" s="65"/>
    </row>
    <row r="1538" spans="1:2">
      <c r="A1538" s="65"/>
      <c r="B1538" s="65"/>
    </row>
    <row r="1539" spans="1:2">
      <c r="A1539" s="65"/>
      <c r="B1539" s="65"/>
    </row>
    <row r="1540" spans="1:2">
      <c r="A1540" s="65"/>
      <c r="B1540" s="65"/>
    </row>
    <row r="1541" spans="1:2">
      <c r="A1541" s="65"/>
      <c r="B1541" s="65"/>
    </row>
    <row r="1542" spans="1:2">
      <c r="A1542" s="65"/>
      <c r="B1542" s="65"/>
    </row>
    <row r="1543" spans="1:2">
      <c r="A1543" s="65"/>
      <c r="B1543" s="65"/>
    </row>
    <row r="1544" spans="1:2">
      <c r="A1544" s="65"/>
      <c r="B1544" s="65"/>
    </row>
    <row r="1545" spans="1:2">
      <c r="A1545" s="65"/>
      <c r="B1545" s="65"/>
    </row>
    <row r="1546" spans="1:2">
      <c r="A1546" s="65"/>
      <c r="B1546" s="65"/>
    </row>
    <row r="1547" spans="1:2">
      <c r="A1547" s="65"/>
      <c r="B1547" s="65"/>
    </row>
    <row r="1548" spans="1:2">
      <c r="A1548" s="65"/>
      <c r="B1548" s="65"/>
    </row>
    <row r="1549" spans="1:2">
      <c r="A1549" s="65"/>
      <c r="B1549" s="65"/>
    </row>
    <row r="1550" spans="1:2">
      <c r="A1550" s="65"/>
      <c r="B1550" s="65"/>
    </row>
    <row r="1551" spans="1:2">
      <c r="A1551" s="65"/>
      <c r="B1551" s="65"/>
    </row>
    <row r="1552" spans="1:2">
      <c r="A1552" s="65"/>
      <c r="B1552" s="65"/>
    </row>
    <row r="1553" spans="1:2">
      <c r="A1553" s="65"/>
      <c r="B1553" s="65"/>
    </row>
    <row r="1554" spans="1:2">
      <c r="A1554" s="65"/>
      <c r="B1554" s="65"/>
    </row>
    <row r="1555" spans="1:2">
      <c r="A1555" s="65"/>
      <c r="B1555" s="65"/>
    </row>
    <row r="1556" spans="1:2">
      <c r="A1556" s="65"/>
      <c r="B1556" s="65"/>
    </row>
    <row r="1557" spans="1:2">
      <c r="A1557" s="65"/>
      <c r="B1557" s="65"/>
    </row>
    <row r="1558" spans="1:2">
      <c r="A1558" s="65"/>
      <c r="B1558" s="65"/>
    </row>
    <row r="1559" spans="1:2">
      <c r="A1559" s="65"/>
      <c r="B1559" s="65"/>
    </row>
    <row r="1560" spans="1:2">
      <c r="A1560" s="65"/>
      <c r="B1560" s="65"/>
    </row>
    <row r="1561" spans="1:2">
      <c r="A1561" s="65"/>
      <c r="B1561" s="65"/>
    </row>
    <row r="1562" spans="1:2">
      <c r="A1562" s="65"/>
      <c r="B1562" s="65"/>
    </row>
    <row r="1563" spans="1:2">
      <c r="A1563" s="65"/>
      <c r="B1563" s="65"/>
    </row>
    <row r="1564" spans="1:2">
      <c r="A1564" s="65"/>
      <c r="B1564" s="65"/>
    </row>
    <row r="1565" spans="1:2">
      <c r="A1565" s="65"/>
      <c r="B1565" s="65"/>
    </row>
    <row r="1566" spans="1:2">
      <c r="A1566" s="65"/>
      <c r="B1566" s="65"/>
    </row>
    <row r="1567" spans="1:2">
      <c r="A1567" s="65"/>
      <c r="B1567" s="65"/>
    </row>
    <row r="1568" spans="1:2">
      <c r="A1568" s="65"/>
      <c r="B1568" s="65"/>
    </row>
    <row r="1569" spans="1:2">
      <c r="A1569" s="65"/>
      <c r="B1569" s="65"/>
    </row>
    <row r="1570" spans="1:2">
      <c r="A1570" s="65"/>
      <c r="B1570" s="65"/>
    </row>
    <row r="1571" spans="1:2">
      <c r="A1571" s="65"/>
      <c r="B1571" s="65"/>
    </row>
    <row r="1572" spans="1:2">
      <c r="A1572" s="65"/>
      <c r="B1572" s="65"/>
    </row>
    <row r="1573" spans="1:2">
      <c r="A1573" s="65"/>
      <c r="B1573" s="65"/>
    </row>
    <row r="1574" spans="1:2">
      <c r="A1574" s="65"/>
      <c r="B1574" s="65"/>
    </row>
    <row r="1575" spans="1:2">
      <c r="A1575" s="65"/>
      <c r="B1575" s="65"/>
    </row>
    <row r="1576" spans="1:2">
      <c r="A1576" s="65"/>
      <c r="B1576" s="65"/>
    </row>
    <row r="1577" spans="1:2">
      <c r="A1577" s="65"/>
      <c r="B1577" s="65"/>
    </row>
    <row r="1578" spans="1:2">
      <c r="A1578" s="65"/>
      <c r="B1578" s="65"/>
    </row>
    <row r="1579" spans="1:2">
      <c r="A1579" s="65"/>
      <c r="B1579" s="65"/>
    </row>
    <row r="1580" spans="1:2">
      <c r="A1580" s="65"/>
      <c r="B1580" s="65"/>
    </row>
    <row r="1581" spans="1:2">
      <c r="A1581" s="65"/>
      <c r="B1581" s="65"/>
    </row>
    <row r="1582" spans="1:2">
      <c r="A1582" s="65"/>
      <c r="B1582" s="65"/>
    </row>
    <row r="1583" spans="1:2">
      <c r="A1583" s="65"/>
      <c r="B1583" s="65"/>
    </row>
    <row r="1584" spans="1:2">
      <c r="A1584" s="65"/>
      <c r="B1584" s="65"/>
    </row>
    <row r="1585" spans="1:2">
      <c r="A1585" s="65"/>
      <c r="B1585" s="65"/>
    </row>
    <row r="1586" spans="1:2">
      <c r="A1586" s="65"/>
      <c r="B1586" s="65"/>
    </row>
    <row r="1587" spans="1:2">
      <c r="A1587" s="65"/>
      <c r="B1587" s="65"/>
    </row>
    <row r="1588" spans="1:2">
      <c r="A1588" s="65"/>
      <c r="B1588" s="65"/>
    </row>
    <row r="1589" spans="1:2">
      <c r="A1589" s="65"/>
      <c r="B1589" s="65"/>
    </row>
    <row r="1590" spans="1:2">
      <c r="A1590" s="65"/>
      <c r="B1590" s="65"/>
    </row>
    <row r="1591" spans="1:2">
      <c r="A1591" s="65"/>
      <c r="B1591" s="65"/>
    </row>
    <row r="1592" spans="1:2">
      <c r="A1592" s="65"/>
      <c r="B1592" s="65"/>
    </row>
    <row r="1593" spans="1:2">
      <c r="A1593" s="65"/>
      <c r="B1593" s="65"/>
    </row>
    <row r="1594" spans="1:2">
      <c r="A1594" s="65"/>
      <c r="B1594" s="65"/>
    </row>
    <row r="1595" spans="1:2">
      <c r="A1595" s="65"/>
      <c r="B1595" s="65"/>
    </row>
    <row r="1596" spans="1:2">
      <c r="A1596" s="65"/>
      <c r="B1596" s="65"/>
    </row>
    <row r="1597" spans="1:2">
      <c r="A1597" s="65"/>
      <c r="B1597" s="65"/>
    </row>
    <row r="1598" spans="1:2">
      <c r="A1598" s="65"/>
      <c r="B1598" s="65"/>
    </row>
    <row r="1599" spans="1:2">
      <c r="A1599" s="65"/>
      <c r="B1599" s="65"/>
    </row>
    <row r="1600" spans="1:2">
      <c r="A1600" s="65"/>
      <c r="B1600" s="65"/>
    </row>
    <row r="1601" spans="1:2">
      <c r="A1601" s="65"/>
      <c r="B1601" s="65"/>
    </row>
    <row r="1602" spans="1:2">
      <c r="A1602" s="65"/>
      <c r="B1602" s="65"/>
    </row>
    <row r="1603" spans="1:2">
      <c r="A1603" s="65"/>
      <c r="B1603" s="65"/>
    </row>
    <row r="1604" spans="1:2">
      <c r="A1604" s="65"/>
      <c r="B1604" s="65"/>
    </row>
    <row r="1605" spans="1:2">
      <c r="A1605" s="65"/>
      <c r="B1605" s="65"/>
    </row>
    <row r="1606" spans="1:2">
      <c r="A1606" s="65"/>
      <c r="B1606" s="65"/>
    </row>
    <row r="1607" spans="1:2">
      <c r="A1607" s="65"/>
      <c r="B1607" s="65"/>
    </row>
    <row r="1608" spans="1:2">
      <c r="A1608" s="65"/>
      <c r="B1608" s="65"/>
    </row>
    <row r="1609" spans="1:2">
      <c r="A1609" s="65"/>
      <c r="B1609" s="65"/>
    </row>
    <row r="1610" spans="1:2">
      <c r="A1610" s="65"/>
      <c r="B1610" s="65"/>
    </row>
    <row r="1611" spans="1:2">
      <c r="A1611" s="65"/>
      <c r="B1611" s="65"/>
    </row>
    <row r="1612" spans="1:2">
      <c r="A1612" s="65"/>
      <c r="B1612" s="65"/>
    </row>
    <row r="1613" spans="1:2">
      <c r="A1613" s="65"/>
      <c r="B1613" s="65"/>
    </row>
    <row r="1614" spans="1:2">
      <c r="A1614" s="65"/>
      <c r="B1614" s="65"/>
    </row>
    <row r="1615" spans="1:2">
      <c r="A1615" s="65"/>
      <c r="B1615" s="65"/>
    </row>
    <row r="1616" spans="1:2">
      <c r="A1616" s="65"/>
      <c r="B1616" s="65"/>
    </row>
    <row r="1617" spans="1:2">
      <c r="A1617" s="65"/>
      <c r="B1617" s="65"/>
    </row>
    <row r="1618" spans="1:2">
      <c r="A1618" s="65"/>
      <c r="B1618" s="65"/>
    </row>
    <row r="1619" spans="1:2">
      <c r="A1619" s="65"/>
      <c r="B1619" s="65"/>
    </row>
    <row r="1620" spans="1:2">
      <c r="A1620" s="65"/>
      <c r="B1620" s="65"/>
    </row>
    <row r="1621" spans="1:2">
      <c r="A1621" s="65"/>
      <c r="B1621" s="65"/>
    </row>
    <row r="1622" spans="1:2">
      <c r="A1622" s="65"/>
      <c r="B1622" s="65"/>
    </row>
    <row r="1623" spans="1:2">
      <c r="A1623" s="65"/>
      <c r="B1623" s="65"/>
    </row>
    <row r="1624" spans="1:2">
      <c r="A1624" s="65"/>
      <c r="B1624" s="65"/>
    </row>
    <row r="1625" spans="1:2">
      <c r="A1625" s="65"/>
      <c r="B1625" s="65"/>
    </row>
    <row r="1626" spans="1:2">
      <c r="A1626" s="65"/>
      <c r="B1626" s="65"/>
    </row>
    <row r="1627" spans="1:2">
      <c r="A1627" s="65"/>
      <c r="B1627" s="65"/>
    </row>
    <row r="1628" spans="1:2">
      <c r="A1628" s="65"/>
      <c r="B1628" s="65"/>
    </row>
    <row r="1629" spans="1:2">
      <c r="A1629" s="65"/>
      <c r="B1629" s="65"/>
    </row>
    <row r="1630" spans="1:2">
      <c r="A1630" s="65"/>
      <c r="B1630" s="65"/>
    </row>
    <row r="1631" spans="1:2">
      <c r="A1631" s="65"/>
      <c r="B1631" s="65"/>
    </row>
    <row r="1632" spans="1:2">
      <c r="A1632" s="65"/>
      <c r="B1632" s="65"/>
    </row>
    <row r="1633" spans="1:2">
      <c r="A1633" s="65"/>
      <c r="B1633" s="65"/>
    </row>
    <row r="1634" spans="1:2">
      <c r="A1634" s="65"/>
      <c r="B1634" s="65"/>
    </row>
    <row r="1635" spans="1:2">
      <c r="A1635" s="65"/>
      <c r="B1635" s="65"/>
    </row>
    <row r="1636" spans="1:2">
      <c r="A1636" s="65"/>
      <c r="B1636" s="65"/>
    </row>
    <row r="1637" spans="1:2">
      <c r="A1637" s="65"/>
      <c r="B1637" s="65"/>
    </row>
    <row r="1638" spans="1:2">
      <c r="A1638" s="65"/>
      <c r="B1638" s="65"/>
    </row>
    <row r="1639" spans="1:2">
      <c r="A1639" s="65"/>
      <c r="B1639" s="65"/>
    </row>
    <row r="1640" spans="1:2">
      <c r="A1640" s="65"/>
      <c r="B1640" s="65"/>
    </row>
    <row r="1641" spans="1:2">
      <c r="A1641" s="65"/>
      <c r="B1641" s="65"/>
    </row>
    <row r="1642" spans="1:2">
      <c r="A1642" s="65"/>
      <c r="B1642" s="65"/>
    </row>
    <row r="1643" spans="1:2">
      <c r="A1643" s="65"/>
      <c r="B1643" s="65"/>
    </row>
    <row r="1644" spans="1:2">
      <c r="A1644" s="65"/>
      <c r="B1644" s="65"/>
    </row>
    <row r="1645" spans="1:2">
      <c r="A1645" s="65"/>
      <c r="B1645" s="65"/>
    </row>
    <row r="1646" spans="1:2">
      <c r="A1646" s="65"/>
      <c r="B1646" s="65"/>
    </row>
    <row r="1647" spans="1:2">
      <c r="A1647" s="65"/>
      <c r="B1647" s="65"/>
    </row>
    <row r="1648" spans="1:2">
      <c r="A1648" s="65"/>
      <c r="B1648" s="65"/>
    </row>
    <row r="1649" spans="1:2">
      <c r="A1649" s="65"/>
      <c r="B1649" s="65"/>
    </row>
    <row r="1650" spans="1:2">
      <c r="A1650" s="65"/>
      <c r="B1650" s="65"/>
    </row>
    <row r="1651" spans="1:2">
      <c r="A1651" s="65"/>
      <c r="B1651" s="65"/>
    </row>
    <row r="1652" spans="1:2">
      <c r="A1652" s="65"/>
      <c r="B1652" s="65"/>
    </row>
    <row r="1653" spans="1:2">
      <c r="A1653" s="65"/>
      <c r="B1653" s="65"/>
    </row>
    <row r="1654" spans="1:2">
      <c r="A1654" s="65"/>
      <c r="B1654" s="65"/>
    </row>
    <row r="1655" spans="1:2">
      <c r="A1655" s="65"/>
      <c r="B1655" s="65"/>
    </row>
    <row r="1656" spans="1:2">
      <c r="A1656" s="65"/>
      <c r="B1656" s="65"/>
    </row>
    <row r="1657" spans="1:2">
      <c r="A1657" s="65"/>
      <c r="B1657" s="65"/>
    </row>
    <row r="1658" spans="1:2">
      <c r="A1658" s="65"/>
      <c r="B1658" s="65"/>
    </row>
    <row r="1659" spans="1:2">
      <c r="A1659" s="65"/>
      <c r="B1659" s="65"/>
    </row>
    <row r="1660" spans="1:2">
      <c r="A1660" s="65"/>
      <c r="B1660" s="65"/>
    </row>
    <row r="1661" spans="1:2">
      <c r="A1661" s="65"/>
      <c r="B1661" s="65"/>
    </row>
    <row r="1662" spans="1:2">
      <c r="A1662" s="65"/>
      <c r="B1662" s="65"/>
    </row>
    <row r="1663" spans="1:2">
      <c r="A1663" s="65"/>
      <c r="B1663" s="65"/>
    </row>
    <row r="1664" spans="1:2">
      <c r="A1664" s="65"/>
      <c r="B1664" s="65"/>
    </row>
    <row r="1665" spans="1:2">
      <c r="A1665" s="65"/>
      <c r="B1665" s="65"/>
    </row>
    <row r="1666" spans="1:2">
      <c r="A1666" s="65"/>
      <c r="B1666" s="65"/>
    </row>
    <row r="1667" spans="1:2">
      <c r="A1667" s="65"/>
      <c r="B1667" s="65"/>
    </row>
    <row r="1668" spans="1:2">
      <c r="A1668" s="65"/>
      <c r="B1668" s="65"/>
    </row>
    <row r="1669" spans="1:2">
      <c r="A1669" s="65"/>
      <c r="B1669" s="65"/>
    </row>
    <row r="1670" spans="1:2">
      <c r="A1670" s="65"/>
      <c r="B1670" s="65"/>
    </row>
    <row r="1671" spans="1:2">
      <c r="A1671" s="65"/>
      <c r="B1671" s="65"/>
    </row>
    <row r="1672" spans="1:2">
      <c r="A1672" s="65"/>
      <c r="B1672" s="65"/>
    </row>
    <row r="1673" spans="1:2">
      <c r="A1673" s="65"/>
      <c r="B1673" s="65"/>
    </row>
    <row r="1674" spans="1:2">
      <c r="A1674" s="65"/>
      <c r="B1674" s="65"/>
    </row>
    <row r="1675" spans="1:2">
      <c r="A1675" s="65"/>
      <c r="B1675" s="65"/>
    </row>
    <row r="1676" spans="1:2">
      <c r="A1676" s="65"/>
      <c r="B1676" s="65"/>
    </row>
    <row r="1677" spans="1:2">
      <c r="A1677" s="65"/>
      <c r="B1677" s="65"/>
    </row>
    <row r="1678" spans="1:2">
      <c r="A1678" s="65"/>
      <c r="B1678" s="65"/>
    </row>
    <row r="1679" spans="1:2">
      <c r="A1679" s="65"/>
      <c r="B1679" s="65"/>
    </row>
    <row r="1680" spans="1:2">
      <c r="A1680" s="65"/>
      <c r="B1680" s="65"/>
    </row>
    <row r="1681" spans="1:2">
      <c r="A1681" s="65"/>
      <c r="B1681" s="65"/>
    </row>
    <row r="1682" spans="1:2">
      <c r="A1682" s="65"/>
      <c r="B1682" s="65"/>
    </row>
    <row r="1683" spans="1:2">
      <c r="A1683" s="65"/>
      <c r="B1683" s="65"/>
    </row>
    <row r="1684" spans="1:2">
      <c r="A1684" s="65"/>
      <c r="B1684" s="65"/>
    </row>
    <row r="1685" spans="1:2">
      <c r="A1685" s="65"/>
      <c r="B1685" s="65"/>
    </row>
    <row r="1686" spans="1:2">
      <c r="A1686" s="65"/>
      <c r="B1686" s="65"/>
    </row>
    <row r="1687" spans="1:2">
      <c r="A1687" s="65"/>
      <c r="B1687" s="65"/>
    </row>
    <row r="1688" spans="1:2">
      <c r="A1688" s="65"/>
      <c r="B1688" s="65"/>
    </row>
    <row r="1689" spans="1:2">
      <c r="A1689" s="65"/>
      <c r="B1689" s="65"/>
    </row>
    <row r="1690" spans="1:2">
      <c r="A1690" s="65"/>
      <c r="B1690" s="65"/>
    </row>
    <row r="1691" spans="1:2">
      <c r="A1691" s="65"/>
      <c r="B1691" s="65"/>
    </row>
    <row r="1692" spans="1:2">
      <c r="A1692" s="65"/>
      <c r="B1692" s="65"/>
    </row>
    <row r="1693" spans="1:2">
      <c r="A1693" s="65"/>
      <c r="B1693" s="65"/>
    </row>
    <row r="1694" spans="1:2">
      <c r="A1694" s="65"/>
      <c r="B1694" s="65"/>
    </row>
    <row r="1695" spans="1:2">
      <c r="A1695" s="65"/>
      <c r="B1695" s="65"/>
    </row>
    <row r="1696" spans="1:2">
      <c r="A1696" s="65"/>
      <c r="B1696" s="65"/>
    </row>
    <row r="1697" spans="1:2">
      <c r="A1697" s="65"/>
      <c r="B1697" s="65"/>
    </row>
    <row r="1698" spans="1:2">
      <c r="A1698" s="65"/>
      <c r="B1698" s="65"/>
    </row>
    <row r="1699" spans="1:2">
      <c r="A1699" s="65"/>
      <c r="B1699" s="65"/>
    </row>
    <row r="1700" spans="1:2">
      <c r="A1700" s="65"/>
      <c r="B1700" s="65"/>
    </row>
    <row r="1701" spans="1:2">
      <c r="A1701" s="65"/>
      <c r="B1701" s="65"/>
    </row>
    <row r="1702" spans="1:2">
      <c r="A1702" s="65"/>
      <c r="B1702" s="65"/>
    </row>
    <row r="1703" spans="1:2">
      <c r="A1703" s="65"/>
      <c r="B1703" s="65"/>
    </row>
    <row r="1704" spans="1:2">
      <c r="A1704" s="65"/>
      <c r="B1704" s="65"/>
    </row>
    <row r="1705" spans="1:2">
      <c r="A1705" s="65"/>
      <c r="B1705" s="65"/>
    </row>
    <row r="1706" spans="1:2">
      <c r="A1706" s="65"/>
      <c r="B1706" s="65"/>
    </row>
    <row r="1707" spans="1:2">
      <c r="A1707" s="65"/>
      <c r="B1707" s="65"/>
    </row>
    <row r="1708" spans="1:2">
      <c r="A1708" s="65"/>
      <c r="B1708" s="65"/>
    </row>
    <row r="1709" spans="1:2">
      <c r="A1709" s="65"/>
      <c r="B1709" s="65"/>
    </row>
    <row r="1710" spans="1:2">
      <c r="A1710" s="65"/>
      <c r="B1710" s="65"/>
    </row>
    <row r="1711" spans="1:2">
      <c r="A1711" s="65"/>
      <c r="B1711" s="65"/>
    </row>
    <row r="1712" spans="1:2">
      <c r="A1712" s="65"/>
      <c r="B1712" s="65"/>
    </row>
    <row r="1713" spans="1:2">
      <c r="A1713" s="65"/>
      <c r="B1713" s="65"/>
    </row>
    <row r="1714" spans="1:2">
      <c r="A1714" s="65"/>
      <c r="B1714" s="65"/>
    </row>
    <row r="1715" spans="1:2">
      <c r="A1715" s="65"/>
      <c r="B1715" s="65"/>
    </row>
    <row r="1716" spans="1:2">
      <c r="A1716" s="65"/>
      <c r="B1716" s="65"/>
    </row>
    <row r="1717" spans="1:2">
      <c r="A1717" s="65"/>
      <c r="B1717" s="65"/>
    </row>
    <row r="1718" spans="1:2">
      <c r="A1718" s="65"/>
      <c r="B1718" s="65"/>
    </row>
    <row r="1719" spans="1:2">
      <c r="A1719" s="65"/>
      <c r="B1719" s="65"/>
    </row>
    <row r="1720" spans="1:2">
      <c r="A1720" s="65"/>
      <c r="B1720" s="65"/>
    </row>
    <row r="1721" spans="1:2">
      <c r="A1721" s="65"/>
      <c r="B1721" s="65"/>
    </row>
    <row r="1722" spans="1:2">
      <c r="A1722" s="65"/>
      <c r="B1722" s="65"/>
    </row>
    <row r="1723" spans="1:2">
      <c r="A1723" s="65"/>
      <c r="B1723" s="65"/>
    </row>
    <row r="1724" spans="1:2">
      <c r="A1724" s="65"/>
      <c r="B1724" s="65"/>
    </row>
    <row r="1725" spans="1:2">
      <c r="A1725" s="65"/>
      <c r="B1725" s="65"/>
    </row>
    <row r="1726" spans="1:2">
      <c r="A1726" s="65"/>
      <c r="B1726" s="65"/>
    </row>
    <row r="1727" spans="1:2">
      <c r="A1727" s="65"/>
      <c r="B1727" s="65"/>
    </row>
    <row r="1728" spans="1:2">
      <c r="A1728" s="65"/>
      <c r="B1728" s="65"/>
    </row>
    <row r="1729" spans="1:2">
      <c r="A1729" s="65"/>
      <c r="B1729" s="65"/>
    </row>
    <row r="1730" spans="1:2">
      <c r="A1730" s="65"/>
      <c r="B1730" s="65"/>
    </row>
    <row r="1731" spans="1:2">
      <c r="A1731" s="65"/>
      <c r="B1731" s="65"/>
    </row>
    <row r="1732" spans="1:2">
      <c r="A1732" s="65"/>
      <c r="B1732" s="65"/>
    </row>
    <row r="1733" spans="1:2">
      <c r="A1733" s="65"/>
      <c r="B1733" s="65"/>
    </row>
    <row r="1734" spans="1:2">
      <c r="A1734" s="65"/>
      <c r="B1734" s="65"/>
    </row>
    <row r="1735" spans="1:2">
      <c r="A1735" s="65"/>
      <c r="B1735" s="65"/>
    </row>
    <row r="1736" spans="1:2">
      <c r="A1736" s="65"/>
      <c r="B1736" s="65"/>
    </row>
    <row r="1737" spans="1:2">
      <c r="A1737" s="65"/>
      <c r="B1737" s="65"/>
    </row>
    <row r="1738" spans="1:2">
      <c r="A1738" s="65"/>
      <c r="B1738" s="65"/>
    </row>
    <row r="1739" spans="1:2">
      <c r="A1739" s="65"/>
      <c r="B1739" s="65"/>
    </row>
    <row r="1740" spans="1:2">
      <c r="A1740" s="65"/>
      <c r="B1740" s="65"/>
    </row>
    <row r="1741" spans="1:2">
      <c r="A1741" s="65"/>
      <c r="B1741" s="65"/>
    </row>
    <row r="1742" spans="1:2">
      <c r="A1742" s="65"/>
      <c r="B1742" s="65"/>
    </row>
    <row r="1743" spans="1:2">
      <c r="A1743" s="65"/>
      <c r="B1743" s="65"/>
    </row>
    <row r="1744" spans="1:2">
      <c r="A1744" s="65"/>
      <c r="B1744" s="65"/>
    </row>
    <row r="1745" spans="1:2">
      <c r="A1745" s="65"/>
      <c r="B1745" s="65"/>
    </row>
    <row r="1746" spans="1:2">
      <c r="A1746" s="65"/>
      <c r="B1746" s="65"/>
    </row>
    <row r="1747" spans="1:2">
      <c r="A1747" s="65"/>
      <c r="B1747" s="65"/>
    </row>
    <row r="1748" spans="1:2">
      <c r="A1748" s="65"/>
      <c r="B1748" s="65"/>
    </row>
    <row r="1749" spans="1:2">
      <c r="A1749" s="65"/>
      <c r="B1749" s="65"/>
    </row>
    <row r="1750" spans="1:2">
      <c r="A1750" s="65"/>
      <c r="B1750" s="65"/>
    </row>
    <row r="1751" spans="1:2">
      <c r="A1751" s="65"/>
      <c r="B1751" s="65"/>
    </row>
    <row r="1752" spans="1:2">
      <c r="A1752" s="65"/>
      <c r="B1752" s="65"/>
    </row>
    <row r="1753" spans="1:2">
      <c r="A1753" s="65"/>
      <c r="B1753" s="65"/>
    </row>
    <row r="1754" spans="1:2">
      <c r="A1754" s="65"/>
      <c r="B1754" s="65"/>
    </row>
    <row r="1755" spans="1:2">
      <c r="A1755" s="65"/>
      <c r="B1755" s="65"/>
    </row>
    <row r="1756" spans="1:2">
      <c r="A1756" s="65"/>
      <c r="B1756" s="65"/>
    </row>
    <row r="1757" spans="1:2">
      <c r="A1757" s="65"/>
      <c r="B1757" s="65"/>
    </row>
    <row r="1758" spans="1:2">
      <c r="A1758" s="65"/>
      <c r="B1758" s="65"/>
    </row>
    <row r="1759" spans="1:2">
      <c r="A1759" s="65"/>
      <c r="B1759" s="65"/>
    </row>
    <row r="1760" spans="1:2">
      <c r="A1760" s="65"/>
      <c r="B1760" s="65"/>
    </row>
    <row r="1761" spans="1:2">
      <c r="A1761" s="65"/>
      <c r="B1761" s="65"/>
    </row>
    <row r="1762" spans="1:2">
      <c r="A1762" s="65"/>
      <c r="B1762" s="65"/>
    </row>
    <row r="1763" spans="1:2">
      <c r="A1763" s="65"/>
      <c r="B1763" s="65"/>
    </row>
    <row r="1764" spans="1:2">
      <c r="A1764" s="65"/>
      <c r="B1764" s="65"/>
    </row>
    <row r="1765" spans="1:2">
      <c r="A1765" s="65"/>
      <c r="B1765" s="65"/>
    </row>
    <row r="1766" spans="1:2">
      <c r="A1766" s="65"/>
      <c r="B1766" s="65"/>
    </row>
    <row r="1767" spans="1:2">
      <c r="A1767" s="65"/>
      <c r="B1767" s="65"/>
    </row>
    <row r="1768" spans="1:2">
      <c r="A1768" s="65"/>
      <c r="B1768" s="65"/>
    </row>
    <row r="1769" spans="1:2">
      <c r="A1769" s="65"/>
      <c r="B1769" s="65"/>
    </row>
    <row r="1770" spans="1:2">
      <c r="A1770" s="65"/>
      <c r="B1770" s="65"/>
    </row>
    <row r="1771" spans="1:2">
      <c r="A1771" s="65"/>
      <c r="B1771" s="65"/>
    </row>
    <row r="1772" spans="1:2">
      <c r="A1772" s="65"/>
      <c r="B1772" s="65"/>
    </row>
    <row r="1773" spans="1:2">
      <c r="A1773" s="65"/>
      <c r="B1773" s="65"/>
    </row>
    <row r="1774" spans="1:2">
      <c r="A1774" s="65"/>
      <c r="B1774" s="65"/>
    </row>
    <row r="1775" spans="1:2">
      <c r="A1775" s="65"/>
      <c r="B1775" s="65"/>
    </row>
    <row r="1776" spans="1:2">
      <c r="A1776" s="65"/>
      <c r="B1776" s="65"/>
    </row>
    <row r="1777" spans="1:2">
      <c r="A1777" s="65"/>
      <c r="B1777" s="65"/>
    </row>
    <row r="1778" spans="1:2">
      <c r="A1778" s="65"/>
      <c r="B1778" s="65"/>
    </row>
    <row r="1779" spans="1:2">
      <c r="A1779" s="65"/>
      <c r="B1779" s="65"/>
    </row>
    <row r="1780" spans="1:2">
      <c r="A1780" s="65"/>
      <c r="B1780" s="65"/>
    </row>
    <row r="1781" spans="1:2">
      <c r="A1781" s="65"/>
      <c r="B1781" s="65"/>
    </row>
    <row r="1782" spans="1:2">
      <c r="A1782" s="65"/>
      <c r="B1782" s="65"/>
    </row>
    <row r="1783" spans="1:2">
      <c r="A1783" s="65"/>
      <c r="B1783" s="65"/>
    </row>
    <row r="1784" spans="1:2">
      <c r="A1784" s="65"/>
      <c r="B1784" s="65"/>
    </row>
    <row r="1785" spans="1:2">
      <c r="A1785" s="65"/>
      <c r="B1785" s="65"/>
    </row>
    <row r="1786" spans="1:2">
      <c r="A1786" s="65"/>
      <c r="B1786" s="65"/>
    </row>
    <row r="1787" spans="1:2">
      <c r="A1787" s="65"/>
      <c r="B1787" s="65"/>
    </row>
    <row r="1788" spans="1:2">
      <c r="A1788" s="65"/>
      <c r="B1788" s="65"/>
    </row>
    <row r="1789" spans="1:2">
      <c r="A1789" s="65"/>
      <c r="B1789" s="65"/>
    </row>
    <row r="1790" spans="1:2">
      <c r="A1790" s="65"/>
      <c r="B1790" s="65"/>
    </row>
    <row r="1791" spans="1:2">
      <c r="A1791" s="65"/>
      <c r="B1791" s="65"/>
    </row>
    <row r="1792" spans="1:2">
      <c r="A1792" s="65"/>
      <c r="B1792" s="65"/>
    </row>
    <row r="1793" spans="1:2">
      <c r="A1793" s="65"/>
      <c r="B1793" s="65"/>
    </row>
    <row r="1794" spans="1:2">
      <c r="A1794" s="65"/>
      <c r="B1794" s="65"/>
    </row>
    <row r="1795" spans="1:2">
      <c r="A1795" s="65"/>
      <c r="B1795" s="65"/>
    </row>
    <row r="1796" spans="1:2">
      <c r="A1796" s="65"/>
      <c r="B1796" s="65"/>
    </row>
    <row r="1797" spans="1:2">
      <c r="A1797" s="65"/>
      <c r="B1797" s="65"/>
    </row>
    <row r="1798" spans="1:2">
      <c r="A1798" s="65"/>
      <c r="B1798" s="65"/>
    </row>
    <row r="1799" spans="1:2">
      <c r="A1799" s="65"/>
      <c r="B1799" s="65"/>
    </row>
    <row r="1800" spans="1:2">
      <c r="A1800" s="65"/>
      <c r="B1800" s="65"/>
    </row>
    <row r="1801" spans="1:2">
      <c r="A1801" s="65"/>
      <c r="B1801" s="65"/>
    </row>
    <row r="1802" spans="1:2">
      <c r="A1802" s="65"/>
      <c r="B1802" s="65"/>
    </row>
    <row r="1803" spans="1:2">
      <c r="A1803" s="65"/>
      <c r="B1803" s="65"/>
    </row>
    <row r="1804" spans="1:2">
      <c r="A1804" s="65"/>
      <c r="B1804" s="65"/>
    </row>
    <row r="1805" spans="1:2">
      <c r="A1805" s="65"/>
      <c r="B1805" s="65"/>
    </row>
    <row r="1806" spans="1:2">
      <c r="A1806" s="65"/>
      <c r="B1806" s="65"/>
    </row>
    <row r="1807" spans="1:2">
      <c r="A1807" s="65"/>
      <c r="B1807" s="65"/>
    </row>
    <row r="1808" spans="1:2">
      <c r="A1808" s="65"/>
      <c r="B1808" s="65"/>
    </row>
    <row r="1809" spans="1:2">
      <c r="A1809" s="65"/>
      <c r="B1809" s="65"/>
    </row>
    <row r="1810" spans="1:2">
      <c r="A1810" s="65"/>
      <c r="B1810" s="65"/>
    </row>
    <row r="1811" spans="1:2">
      <c r="A1811" s="65"/>
      <c r="B1811" s="65"/>
    </row>
    <row r="1812" spans="1:2">
      <c r="A1812" s="65"/>
      <c r="B1812" s="65"/>
    </row>
    <row r="1813" spans="1:2">
      <c r="A1813" s="65"/>
      <c r="B1813" s="65"/>
    </row>
    <row r="1814" spans="1:2">
      <c r="A1814" s="65"/>
      <c r="B1814" s="65"/>
    </row>
    <row r="1815" spans="1:2">
      <c r="A1815" s="65"/>
      <c r="B1815" s="65"/>
    </row>
    <row r="1816" spans="1:2">
      <c r="A1816" s="65"/>
      <c r="B1816" s="65"/>
    </row>
    <row r="1817" spans="1:2">
      <c r="A1817" s="65"/>
      <c r="B1817" s="65"/>
    </row>
    <row r="1818" spans="1:2">
      <c r="A1818" s="65"/>
      <c r="B1818" s="65"/>
    </row>
    <row r="1819" spans="1:2">
      <c r="A1819" s="65"/>
      <c r="B1819" s="65"/>
    </row>
    <row r="1820" spans="1:2">
      <c r="A1820" s="65"/>
      <c r="B1820" s="65"/>
    </row>
    <row r="1821" spans="1:2">
      <c r="A1821" s="65"/>
      <c r="B1821" s="65"/>
    </row>
    <row r="1822" spans="1:2">
      <c r="A1822" s="65"/>
      <c r="B1822" s="65"/>
    </row>
    <row r="1823" spans="1:2">
      <c r="A1823" s="65"/>
      <c r="B1823" s="65"/>
    </row>
    <row r="1824" spans="1:2">
      <c r="A1824" s="65"/>
      <c r="B1824" s="65"/>
    </row>
    <row r="1825" spans="1:2">
      <c r="A1825" s="65"/>
      <c r="B1825" s="65"/>
    </row>
    <row r="1826" spans="1:2">
      <c r="A1826" s="65"/>
      <c r="B1826" s="65"/>
    </row>
    <row r="1827" spans="1:2">
      <c r="A1827" s="65"/>
      <c r="B1827" s="65"/>
    </row>
    <row r="1828" spans="1:2">
      <c r="A1828" s="65"/>
      <c r="B1828" s="65"/>
    </row>
    <row r="1829" spans="1:2">
      <c r="A1829" s="65"/>
      <c r="B1829" s="65"/>
    </row>
    <row r="1830" spans="1:2">
      <c r="A1830" s="65"/>
      <c r="B1830" s="65"/>
    </row>
    <row r="1831" spans="1:2">
      <c r="A1831" s="65"/>
      <c r="B1831" s="65"/>
    </row>
    <row r="1832" spans="1:2">
      <c r="A1832" s="65"/>
      <c r="B1832" s="65"/>
    </row>
    <row r="1833" spans="1:2">
      <c r="A1833" s="65"/>
      <c r="B1833" s="65"/>
    </row>
    <row r="1834" spans="1:2">
      <c r="A1834" s="65"/>
      <c r="B1834" s="65"/>
    </row>
    <row r="1835" spans="1:2">
      <c r="A1835" s="65"/>
      <c r="B1835" s="65"/>
    </row>
    <row r="1836" spans="1:2">
      <c r="A1836" s="65"/>
      <c r="B1836" s="65"/>
    </row>
    <row r="1837" spans="1:2">
      <c r="A1837" s="65"/>
      <c r="B1837" s="65"/>
    </row>
    <row r="1838" spans="1:2">
      <c r="A1838" s="65"/>
      <c r="B1838" s="65"/>
    </row>
    <row r="1839" spans="1:2">
      <c r="A1839" s="65"/>
      <c r="B1839" s="65"/>
    </row>
    <row r="1840" spans="1:2">
      <c r="A1840" s="65"/>
      <c r="B1840" s="65"/>
    </row>
    <row r="1841" spans="1:2">
      <c r="A1841" s="65"/>
      <c r="B1841" s="65"/>
    </row>
    <row r="1842" spans="1:2">
      <c r="A1842" s="65"/>
      <c r="B1842" s="65"/>
    </row>
    <row r="1843" spans="1:2">
      <c r="A1843" s="65"/>
      <c r="B1843" s="65"/>
    </row>
    <row r="1844" spans="1:2">
      <c r="A1844" s="65"/>
      <c r="B1844" s="65"/>
    </row>
    <row r="1845" spans="1:2">
      <c r="A1845" s="65"/>
      <c r="B1845" s="65"/>
    </row>
    <row r="1846" spans="1:2">
      <c r="A1846" s="65"/>
      <c r="B1846" s="65"/>
    </row>
    <row r="1847" spans="1:2">
      <c r="A1847" s="65"/>
      <c r="B1847" s="65"/>
    </row>
    <row r="1848" spans="1:2">
      <c r="A1848" s="65"/>
      <c r="B1848" s="65"/>
    </row>
    <row r="1849" spans="1:2">
      <c r="A1849" s="65"/>
      <c r="B1849" s="65"/>
    </row>
    <row r="1850" spans="1:2">
      <c r="A1850" s="65"/>
      <c r="B1850" s="65"/>
    </row>
    <row r="1851" spans="1:2">
      <c r="A1851" s="65"/>
      <c r="B1851" s="65"/>
    </row>
    <row r="1852" spans="1:2">
      <c r="A1852" s="65"/>
      <c r="B1852" s="65"/>
    </row>
    <row r="1853" spans="1:2">
      <c r="A1853" s="65"/>
      <c r="B1853" s="65"/>
    </row>
    <row r="1854" spans="1:2">
      <c r="A1854" s="65"/>
      <c r="B1854" s="65"/>
    </row>
    <row r="1855" spans="1:2">
      <c r="A1855" s="65"/>
      <c r="B1855" s="65"/>
    </row>
    <row r="1856" spans="1:2">
      <c r="A1856" s="65"/>
      <c r="B1856" s="65"/>
    </row>
    <row r="1857" spans="1:2">
      <c r="A1857" s="65"/>
      <c r="B1857" s="65"/>
    </row>
    <row r="1858" spans="1:2">
      <c r="A1858" s="65"/>
      <c r="B1858" s="65"/>
    </row>
    <row r="1859" spans="1:2">
      <c r="A1859" s="65"/>
      <c r="B1859" s="65"/>
    </row>
    <row r="1860" spans="1:2">
      <c r="A1860" s="65"/>
      <c r="B1860" s="65"/>
    </row>
    <row r="1861" spans="1:2">
      <c r="A1861" s="65"/>
      <c r="B1861" s="65"/>
    </row>
    <row r="1862" spans="1:2">
      <c r="A1862" s="65"/>
      <c r="B1862" s="65"/>
    </row>
    <row r="1863" spans="1:2">
      <c r="A1863" s="65"/>
      <c r="B1863" s="65"/>
    </row>
    <row r="1864" spans="1:2">
      <c r="A1864" s="65"/>
      <c r="B1864" s="65"/>
    </row>
    <row r="1865" spans="1:2">
      <c r="A1865" s="65"/>
      <c r="B1865" s="65"/>
    </row>
    <row r="1866" spans="1:2">
      <c r="A1866" s="65"/>
      <c r="B1866" s="65"/>
    </row>
    <row r="1867" spans="1:2">
      <c r="A1867" s="65"/>
      <c r="B1867" s="65"/>
    </row>
    <row r="1868" spans="1:2">
      <c r="A1868" s="65"/>
      <c r="B1868" s="65"/>
    </row>
    <row r="1869" spans="1:2">
      <c r="A1869" s="65"/>
      <c r="B1869" s="65"/>
    </row>
    <row r="1870" spans="1:2">
      <c r="A1870" s="65"/>
      <c r="B1870" s="65"/>
    </row>
    <row r="1871" spans="1:2">
      <c r="A1871" s="65"/>
      <c r="B1871" s="65"/>
    </row>
    <row r="1872" spans="1:2">
      <c r="A1872" s="65"/>
      <c r="B1872" s="65"/>
    </row>
    <row r="1873" spans="1:2">
      <c r="A1873" s="65"/>
      <c r="B1873" s="65"/>
    </row>
    <row r="1874" spans="1:2">
      <c r="A1874" s="65"/>
      <c r="B1874" s="65"/>
    </row>
    <row r="1875" spans="1:2">
      <c r="A1875" s="65"/>
      <c r="B1875" s="65"/>
    </row>
    <row r="1876" spans="1:2">
      <c r="A1876" s="65"/>
      <c r="B1876" s="65"/>
    </row>
    <row r="1877" spans="1:2">
      <c r="A1877" s="65"/>
      <c r="B1877" s="65"/>
    </row>
    <row r="1878" spans="1:2">
      <c r="A1878" s="65"/>
      <c r="B1878" s="65"/>
    </row>
    <row r="1879" spans="1:2">
      <c r="A1879" s="65"/>
      <c r="B1879" s="65"/>
    </row>
    <row r="1880" spans="1:2">
      <c r="A1880" s="65"/>
      <c r="B1880" s="65"/>
    </row>
    <row r="1881" spans="1:2">
      <c r="A1881" s="65"/>
      <c r="B1881" s="65"/>
    </row>
    <row r="1882" spans="1:2">
      <c r="A1882" s="65"/>
      <c r="B1882" s="65"/>
    </row>
    <row r="1883" spans="1:2">
      <c r="A1883" s="65"/>
      <c r="B1883" s="65"/>
    </row>
    <row r="1884" spans="1:2">
      <c r="A1884" s="65"/>
      <c r="B1884" s="65"/>
    </row>
    <row r="1885" spans="1:2">
      <c r="A1885" s="65"/>
      <c r="B1885" s="65"/>
    </row>
    <row r="1886" spans="1:2">
      <c r="A1886" s="65"/>
      <c r="B1886" s="65"/>
    </row>
    <row r="1887" spans="1:2">
      <c r="A1887" s="65"/>
      <c r="B1887" s="65"/>
    </row>
    <row r="1888" spans="1:2">
      <c r="A1888" s="65"/>
      <c r="B1888" s="65"/>
    </row>
    <row r="1889" spans="1:2">
      <c r="A1889" s="65"/>
      <c r="B1889" s="65"/>
    </row>
    <row r="1890" spans="1:2">
      <c r="A1890" s="65"/>
      <c r="B1890" s="65"/>
    </row>
    <row r="1891" spans="1:2">
      <c r="A1891" s="65"/>
      <c r="B1891" s="65"/>
    </row>
    <row r="1892" spans="1:2">
      <c r="A1892" s="65"/>
      <c r="B1892" s="65"/>
    </row>
    <row r="1893" spans="1:2">
      <c r="A1893" s="65"/>
      <c r="B1893" s="65"/>
    </row>
    <row r="1894" spans="1:2">
      <c r="A1894" s="65"/>
      <c r="B1894" s="65"/>
    </row>
    <row r="1895" spans="1:2">
      <c r="A1895" s="65"/>
      <c r="B1895" s="65"/>
    </row>
    <row r="1896" spans="1:2">
      <c r="A1896" s="65"/>
      <c r="B1896" s="65"/>
    </row>
    <row r="1897" spans="1:2">
      <c r="A1897" s="65"/>
      <c r="B1897" s="65"/>
    </row>
    <row r="1898" spans="1:2">
      <c r="A1898" s="65"/>
      <c r="B1898" s="65"/>
    </row>
    <row r="1899" spans="1:2">
      <c r="A1899" s="65"/>
      <c r="B1899" s="65"/>
    </row>
    <row r="1900" spans="1:2">
      <c r="A1900" s="65"/>
      <c r="B1900" s="65"/>
    </row>
    <row r="1901" spans="1:2">
      <c r="A1901" s="65"/>
      <c r="B1901" s="65"/>
    </row>
    <row r="1902" spans="1:2">
      <c r="A1902" s="65"/>
      <c r="B1902" s="65"/>
    </row>
    <row r="1903" spans="1:2">
      <c r="A1903" s="65"/>
      <c r="B1903" s="65"/>
    </row>
    <row r="1904" spans="1:2">
      <c r="A1904" s="65"/>
      <c r="B1904" s="65"/>
    </row>
    <row r="1905" spans="1:2">
      <c r="A1905" s="65"/>
      <c r="B1905" s="65"/>
    </row>
    <row r="1906" spans="1:2">
      <c r="A1906" s="65"/>
      <c r="B1906" s="65"/>
    </row>
    <row r="1907" spans="1:2">
      <c r="A1907" s="65"/>
      <c r="B1907" s="65"/>
    </row>
    <row r="1908" spans="1:2">
      <c r="A1908" s="65"/>
      <c r="B1908" s="65"/>
    </row>
    <row r="1909" spans="1:2">
      <c r="A1909" s="65"/>
      <c r="B1909" s="65"/>
    </row>
    <row r="1910" spans="1:2">
      <c r="A1910" s="65"/>
      <c r="B1910" s="65"/>
    </row>
    <row r="1911" spans="1:2">
      <c r="A1911" s="65"/>
      <c r="B1911" s="65"/>
    </row>
    <row r="1912" spans="1:2">
      <c r="A1912" s="65"/>
      <c r="B1912" s="65"/>
    </row>
    <row r="1913" spans="1:2">
      <c r="A1913" s="65"/>
      <c r="B1913" s="65"/>
    </row>
    <row r="1914" spans="1:2">
      <c r="A1914" s="65"/>
      <c r="B1914" s="65"/>
    </row>
    <row r="1915" spans="1:2">
      <c r="A1915" s="65"/>
      <c r="B1915" s="65"/>
    </row>
    <row r="1916" spans="1:2">
      <c r="A1916" s="65"/>
      <c r="B1916" s="65"/>
    </row>
    <row r="1917" spans="1:2">
      <c r="A1917" s="65"/>
      <c r="B1917" s="65"/>
    </row>
    <row r="1918" spans="1:2">
      <c r="A1918" s="65"/>
      <c r="B1918" s="65"/>
    </row>
    <row r="1919" spans="1:2">
      <c r="A1919" s="65"/>
      <c r="B1919" s="65"/>
    </row>
    <row r="1920" spans="1:2">
      <c r="A1920" s="65"/>
      <c r="B1920" s="65"/>
    </row>
    <row r="1921" spans="1:2">
      <c r="A1921" s="65"/>
      <c r="B1921" s="65"/>
    </row>
    <row r="1922" spans="1:2">
      <c r="A1922" s="65"/>
      <c r="B1922" s="65"/>
    </row>
    <row r="1923" spans="1:2">
      <c r="A1923" s="65"/>
      <c r="B1923" s="65"/>
    </row>
    <row r="1924" spans="1:2">
      <c r="A1924" s="65"/>
      <c r="B1924" s="65"/>
    </row>
    <row r="1925" spans="1:2">
      <c r="A1925" s="65"/>
      <c r="B1925" s="65"/>
    </row>
    <row r="1926" spans="1:2">
      <c r="A1926" s="65"/>
      <c r="B1926" s="65"/>
    </row>
    <row r="1927" spans="1:2">
      <c r="A1927" s="65"/>
      <c r="B1927" s="65"/>
    </row>
    <row r="1928" spans="1:2">
      <c r="A1928" s="65"/>
      <c r="B1928" s="65"/>
    </row>
    <row r="1929" spans="1:2">
      <c r="A1929" s="65"/>
      <c r="B1929" s="65"/>
    </row>
    <row r="1930" spans="1:2">
      <c r="A1930" s="65"/>
      <c r="B1930" s="65"/>
    </row>
    <row r="1931" spans="1:2">
      <c r="A1931" s="65"/>
      <c r="B1931" s="65"/>
    </row>
    <row r="1932" spans="1:2">
      <c r="A1932" s="65"/>
      <c r="B1932" s="65"/>
    </row>
    <row r="1933" spans="1:2">
      <c r="A1933" s="65"/>
      <c r="B1933" s="65"/>
    </row>
    <row r="1934" spans="1:2">
      <c r="A1934" s="65"/>
      <c r="B1934" s="65"/>
    </row>
    <row r="1935" spans="1:2">
      <c r="A1935" s="65"/>
      <c r="B1935" s="65"/>
    </row>
    <row r="1936" spans="1:2">
      <c r="A1936" s="65"/>
      <c r="B1936" s="65"/>
    </row>
    <row r="1937" spans="1:2">
      <c r="A1937" s="65"/>
      <c r="B1937" s="65"/>
    </row>
    <row r="1938" spans="1:2">
      <c r="A1938" s="65"/>
      <c r="B1938" s="65"/>
    </row>
    <row r="1939" spans="1:2">
      <c r="A1939" s="65"/>
      <c r="B1939" s="65"/>
    </row>
    <row r="1940" spans="1:2">
      <c r="A1940" s="65"/>
      <c r="B1940" s="65"/>
    </row>
    <row r="1941" spans="1:2">
      <c r="A1941" s="65"/>
      <c r="B1941" s="65"/>
    </row>
    <row r="1942" spans="1:2">
      <c r="A1942" s="65"/>
      <c r="B1942" s="65"/>
    </row>
    <row r="1943" spans="1:2">
      <c r="A1943" s="65"/>
      <c r="B1943" s="65"/>
    </row>
    <row r="1944" spans="1:2">
      <c r="A1944" s="65"/>
      <c r="B1944" s="65"/>
    </row>
    <row r="1945" spans="1:2">
      <c r="A1945" s="65"/>
      <c r="B1945" s="65"/>
    </row>
    <row r="1946" spans="1:2">
      <c r="A1946" s="65"/>
      <c r="B1946" s="65"/>
    </row>
    <row r="1947" spans="1:2">
      <c r="A1947" s="65"/>
      <c r="B1947" s="65"/>
    </row>
    <row r="1948" spans="1:2">
      <c r="A1948" s="65"/>
      <c r="B1948" s="65"/>
    </row>
    <row r="1949" spans="1:2">
      <c r="A1949" s="65"/>
      <c r="B1949" s="65"/>
    </row>
    <row r="1950" spans="1:2">
      <c r="A1950" s="65"/>
      <c r="B1950" s="65"/>
    </row>
    <row r="1951" spans="1:2">
      <c r="A1951" s="65"/>
      <c r="B1951" s="65"/>
    </row>
    <row r="1952" spans="1:2">
      <c r="A1952" s="65"/>
      <c r="B1952" s="65"/>
    </row>
    <row r="1953" spans="1:2">
      <c r="A1953" s="65"/>
      <c r="B1953" s="65"/>
    </row>
    <row r="1954" spans="1:2">
      <c r="A1954" s="65"/>
      <c r="B1954" s="65"/>
    </row>
    <row r="1955" spans="1:2">
      <c r="A1955" s="65"/>
      <c r="B1955" s="65"/>
    </row>
    <row r="1956" spans="1:2">
      <c r="A1956" s="65"/>
      <c r="B1956" s="65"/>
    </row>
    <row r="1957" spans="1:2">
      <c r="A1957" s="65"/>
      <c r="B1957" s="65"/>
    </row>
    <row r="1958" spans="1:2">
      <c r="A1958" s="65"/>
      <c r="B1958" s="65"/>
    </row>
    <row r="1959" spans="1:2">
      <c r="A1959" s="65"/>
      <c r="B1959" s="65"/>
    </row>
    <row r="1960" spans="1:2">
      <c r="A1960" s="65"/>
      <c r="B1960" s="65"/>
    </row>
    <row r="1961" spans="1:2">
      <c r="A1961" s="65"/>
      <c r="B1961" s="65"/>
    </row>
    <row r="1962" spans="1:2">
      <c r="A1962" s="65"/>
      <c r="B1962" s="65"/>
    </row>
    <row r="1963" spans="1:2">
      <c r="A1963" s="65"/>
      <c r="B1963" s="65"/>
    </row>
    <row r="1964" spans="1:2">
      <c r="A1964" s="65"/>
      <c r="B1964" s="65"/>
    </row>
    <row r="1965" spans="1:2">
      <c r="A1965" s="65"/>
      <c r="B1965" s="65"/>
    </row>
    <row r="1966" spans="1:2">
      <c r="A1966" s="65"/>
      <c r="B1966" s="65"/>
    </row>
    <row r="1967" spans="1:2">
      <c r="A1967" s="65"/>
      <c r="B1967" s="65"/>
    </row>
    <row r="1968" spans="1:2">
      <c r="A1968" s="65"/>
      <c r="B1968" s="65"/>
    </row>
    <row r="1969" spans="1:2">
      <c r="A1969" s="65"/>
      <c r="B1969" s="65"/>
    </row>
    <row r="1970" spans="1:2">
      <c r="A1970" s="65"/>
      <c r="B1970" s="65"/>
    </row>
    <row r="1971" spans="1:2">
      <c r="A1971" s="65"/>
      <c r="B1971" s="65"/>
    </row>
    <row r="1972" spans="1:2">
      <c r="A1972" s="65"/>
      <c r="B1972" s="65"/>
    </row>
    <row r="1973" spans="1:2">
      <c r="A1973" s="65"/>
      <c r="B1973" s="65"/>
    </row>
    <row r="1974" spans="1:2">
      <c r="A1974" s="65"/>
      <c r="B1974" s="65"/>
    </row>
    <row r="1975" spans="1:2">
      <c r="A1975" s="65"/>
      <c r="B1975" s="65"/>
    </row>
    <row r="1976" spans="1:2">
      <c r="A1976" s="65"/>
      <c r="B1976" s="65"/>
    </row>
    <row r="1977" spans="1:2">
      <c r="A1977" s="65"/>
      <c r="B1977" s="65"/>
    </row>
    <row r="1978" spans="1:2">
      <c r="A1978" s="65"/>
      <c r="B1978" s="65"/>
    </row>
    <row r="1979" spans="1:2">
      <c r="A1979" s="65"/>
      <c r="B1979" s="65"/>
    </row>
    <row r="1980" spans="1:2">
      <c r="A1980" s="65"/>
      <c r="B1980" s="65"/>
    </row>
    <row r="1981" spans="1:2">
      <c r="A1981" s="65"/>
      <c r="B1981" s="65"/>
    </row>
    <row r="1982" spans="1:2">
      <c r="A1982" s="65"/>
      <c r="B1982" s="65"/>
    </row>
    <row r="1983" spans="1:2">
      <c r="A1983" s="65"/>
      <c r="B1983" s="65"/>
    </row>
    <row r="1984" spans="1:2">
      <c r="A1984" s="65"/>
      <c r="B1984" s="65"/>
    </row>
    <row r="1985" spans="1:2">
      <c r="A1985" s="65"/>
      <c r="B1985" s="65"/>
    </row>
    <row r="1986" spans="1:2">
      <c r="A1986" s="65"/>
      <c r="B1986" s="65"/>
    </row>
    <row r="1987" spans="1:2">
      <c r="A1987" s="65"/>
      <c r="B1987" s="65"/>
    </row>
    <row r="1988" spans="1:2">
      <c r="A1988" s="65"/>
      <c r="B1988" s="65"/>
    </row>
    <row r="1989" spans="1:2">
      <c r="A1989" s="65"/>
      <c r="B1989" s="65"/>
    </row>
    <row r="1990" spans="1:2">
      <c r="A1990" s="65"/>
      <c r="B1990" s="65"/>
    </row>
    <row r="1991" spans="1:2">
      <c r="A1991" s="65"/>
      <c r="B1991" s="65"/>
    </row>
    <row r="1992" spans="1:2">
      <c r="A1992" s="65"/>
      <c r="B1992" s="65"/>
    </row>
    <row r="1993" spans="1:2">
      <c r="A1993" s="65"/>
      <c r="B1993" s="65"/>
    </row>
    <row r="1994" spans="1:2">
      <c r="A1994" s="65"/>
      <c r="B1994" s="65"/>
    </row>
    <row r="1995" spans="1:2">
      <c r="A1995" s="65"/>
      <c r="B1995" s="65"/>
    </row>
    <row r="1996" spans="1:2">
      <c r="A1996" s="65"/>
      <c r="B1996" s="65"/>
    </row>
    <row r="1997" spans="1:2">
      <c r="A1997" s="65"/>
      <c r="B1997" s="65"/>
    </row>
    <row r="1998" spans="1:2">
      <c r="A1998" s="65"/>
      <c r="B1998" s="65"/>
    </row>
    <row r="1999" spans="1:2">
      <c r="A1999" s="65"/>
      <c r="B1999" s="65"/>
    </row>
    <row r="2000" spans="1:2">
      <c r="A2000" s="65"/>
      <c r="B2000" s="65"/>
    </row>
    <row r="2001" spans="1:2">
      <c r="A2001" s="65"/>
      <c r="B2001" s="65"/>
    </row>
    <row r="2002" spans="1:2">
      <c r="A2002" s="65"/>
      <c r="B2002" s="65"/>
    </row>
    <row r="2003" spans="1:2">
      <c r="A2003" s="65"/>
      <c r="B2003" s="65"/>
    </row>
    <row r="2004" spans="1:2">
      <c r="A2004" s="65"/>
      <c r="B2004" s="65"/>
    </row>
    <row r="2005" spans="1:2">
      <c r="A2005" s="65"/>
      <c r="B2005" s="65"/>
    </row>
    <row r="2006" spans="1:2">
      <c r="A2006" s="65"/>
      <c r="B2006" s="65"/>
    </row>
    <row r="2007" spans="1:2">
      <c r="A2007" s="65"/>
      <c r="B2007" s="65"/>
    </row>
    <row r="2008" spans="1:2">
      <c r="A2008" s="65"/>
      <c r="B2008" s="65"/>
    </row>
    <row r="2009" spans="1:2">
      <c r="A2009" s="65"/>
      <c r="B2009" s="65"/>
    </row>
    <row r="2010" spans="1:2">
      <c r="A2010" s="65"/>
      <c r="B2010" s="65"/>
    </row>
    <row r="2011" spans="1:2">
      <c r="A2011" s="65"/>
      <c r="B2011" s="65"/>
    </row>
    <row r="2012" spans="1:2">
      <c r="A2012" s="65"/>
      <c r="B2012" s="65"/>
    </row>
    <row r="2013" spans="1:2">
      <c r="A2013" s="65"/>
      <c r="B2013" s="65"/>
    </row>
    <row r="2014" spans="1:2">
      <c r="A2014" s="65"/>
      <c r="B2014" s="65"/>
    </row>
    <row r="2015" spans="1:2">
      <c r="A2015" s="65"/>
      <c r="B2015" s="65"/>
    </row>
    <row r="2016" spans="1:2">
      <c r="A2016" s="65"/>
      <c r="B2016" s="65"/>
    </row>
    <row r="2017" spans="1:2">
      <c r="A2017" s="65"/>
      <c r="B2017" s="65"/>
    </row>
    <row r="2018" spans="1:2">
      <c r="A2018" s="65"/>
      <c r="B2018" s="65"/>
    </row>
    <row r="2019" spans="1:2">
      <c r="A2019" s="65"/>
      <c r="B2019" s="65"/>
    </row>
    <row r="2020" spans="1:2">
      <c r="A2020" s="65"/>
      <c r="B2020" s="65"/>
    </row>
    <row r="2021" spans="1:2">
      <c r="A2021" s="65"/>
      <c r="B2021" s="65"/>
    </row>
    <row r="2022" spans="1:2">
      <c r="A2022" s="65"/>
      <c r="B2022" s="65"/>
    </row>
    <row r="2023" spans="1:2">
      <c r="A2023" s="65"/>
      <c r="B2023" s="65"/>
    </row>
    <row r="2024" spans="1:2">
      <c r="A2024" s="65"/>
      <c r="B2024" s="65"/>
    </row>
    <row r="2025" spans="1:2">
      <c r="A2025" s="65"/>
      <c r="B2025" s="65"/>
    </row>
    <row r="2026" spans="1:2">
      <c r="A2026" s="65"/>
      <c r="B2026" s="65"/>
    </row>
    <row r="2027" spans="1:2">
      <c r="A2027" s="65"/>
      <c r="B2027" s="65"/>
    </row>
    <row r="2028" spans="1:2">
      <c r="A2028" s="65"/>
      <c r="B2028" s="65"/>
    </row>
    <row r="2029" spans="1:2">
      <c r="A2029" s="65"/>
      <c r="B2029" s="65"/>
    </row>
    <row r="2030" spans="1:2">
      <c r="A2030" s="65"/>
      <c r="B2030" s="65"/>
    </row>
    <row r="2031" spans="1:2">
      <c r="A2031" s="65"/>
      <c r="B2031" s="65"/>
    </row>
    <row r="2032" spans="1:2">
      <c r="A2032" s="65"/>
      <c r="B2032" s="65"/>
    </row>
    <row r="2033" spans="1:2">
      <c r="A2033" s="65"/>
      <c r="B2033" s="65"/>
    </row>
    <row r="2034" spans="1:2">
      <c r="A2034" s="65"/>
      <c r="B2034" s="65"/>
    </row>
    <row r="2035" spans="1:2">
      <c r="A2035" s="65"/>
      <c r="B2035" s="65"/>
    </row>
    <row r="2036" spans="1:2">
      <c r="A2036" s="65"/>
      <c r="B2036" s="65"/>
    </row>
    <row r="2037" spans="1:2">
      <c r="A2037" s="65"/>
      <c r="B2037" s="65"/>
    </row>
    <row r="2038" spans="1:2">
      <c r="A2038" s="65"/>
      <c r="B2038" s="65"/>
    </row>
    <row r="2039" spans="1:2">
      <c r="A2039" s="65"/>
      <c r="B2039" s="65"/>
    </row>
    <row r="2040" spans="1:2">
      <c r="A2040" s="65"/>
      <c r="B2040" s="65"/>
    </row>
    <row r="2041" spans="1:2">
      <c r="A2041" s="65"/>
      <c r="B2041" s="65"/>
    </row>
    <row r="2042" spans="1:2">
      <c r="A2042" s="65"/>
      <c r="B2042" s="65"/>
    </row>
    <row r="2043" spans="1:2">
      <c r="A2043" s="65"/>
      <c r="B2043" s="65"/>
    </row>
    <row r="2044" spans="1:2">
      <c r="A2044" s="65"/>
      <c r="B2044" s="65"/>
    </row>
    <row r="2045" spans="1:2">
      <c r="A2045" s="65"/>
      <c r="B2045" s="65"/>
    </row>
    <row r="2046" spans="1:2">
      <c r="A2046" s="65"/>
      <c r="B2046" s="65"/>
    </row>
    <row r="2047" spans="1:2">
      <c r="A2047" s="65"/>
      <c r="B2047" s="65"/>
    </row>
    <row r="2048" spans="1:2">
      <c r="A2048" s="65"/>
      <c r="B2048" s="65"/>
    </row>
    <row r="2049" spans="1:2">
      <c r="A2049" s="65"/>
      <c r="B2049" s="65"/>
    </row>
    <row r="2050" spans="1:2">
      <c r="A2050" s="65"/>
      <c r="B2050" s="65"/>
    </row>
    <row r="2051" spans="1:2">
      <c r="A2051" s="65"/>
      <c r="B2051" s="65"/>
    </row>
    <row r="2052" spans="1:2">
      <c r="A2052" s="65"/>
      <c r="B2052" s="65"/>
    </row>
    <row r="2053" spans="1:2">
      <c r="A2053" s="65"/>
      <c r="B2053" s="65"/>
    </row>
    <row r="2054" spans="1:2">
      <c r="A2054" s="65"/>
      <c r="B2054" s="65"/>
    </row>
    <row r="2055" spans="1:2">
      <c r="A2055" s="65"/>
      <c r="B2055" s="65"/>
    </row>
    <row r="2056" spans="1:2">
      <c r="A2056" s="65"/>
      <c r="B2056" s="65"/>
    </row>
    <row r="2057" spans="1:2">
      <c r="A2057" s="65"/>
      <c r="B2057" s="65"/>
    </row>
    <row r="2058" spans="1:2">
      <c r="A2058" s="65"/>
      <c r="B2058" s="65"/>
    </row>
    <row r="2059" spans="1:2">
      <c r="A2059" s="65"/>
      <c r="B2059" s="65"/>
    </row>
    <row r="2060" spans="1:2">
      <c r="A2060" s="65"/>
      <c r="B2060" s="65"/>
    </row>
    <row r="2061" spans="1:2">
      <c r="A2061" s="65"/>
      <c r="B2061" s="65"/>
    </row>
    <row r="2062" spans="1:2">
      <c r="A2062" s="65"/>
      <c r="B2062" s="65"/>
    </row>
    <row r="2063" spans="1:2">
      <c r="A2063" s="65"/>
      <c r="B2063" s="65"/>
    </row>
    <row r="2064" spans="1:2">
      <c r="A2064" s="65"/>
      <c r="B2064" s="65"/>
    </row>
    <row r="2065" spans="1:2">
      <c r="A2065" s="65"/>
      <c r="B2065" s="65"/>
    </row>
    <row r="2066" spans="1:2">
      <c r="A2066" s="65"/>
      <c r="B2066" s="65"/>
    </row>
    <row r="2067" spans="1:2">
      <c r="A2067" s="65"/>
      <c r="B2067" s="65"/>
    </row>
    <row r="2068" spans="1:2">
      <c r="A2068" s="65"/>
      <c r="B2068" s="65"/>
    </row>
    <row r="2069" spans="1:2">
      <c r="A2069" s="65"/>
      <c r="B2069" s="65"/>
    </row>
    <row r="2070" spans="1:2">
      <c r="A2070" s="65"/>
      <c r="B2070" s="65"/>
    </row>
    <row r="2071" spans="1:2">
      <c r="A2071" s="65"/>
      <c r="B2071" s="65"/>
    </row>
    <row r="2072" spans="1:2">
      <c r="A2072" s="65"/>
      <c r="B2072" s="65"/>
    </row>
    <row r="2073" spans="1:2">
      <c r="A2073" s="65"/>
      <c r="B2073" s="65"/>
    </row>
    <row r="2074" spans="1:2">
      <c r="A2074" s="65"/>
      <c r="B2074" s="65"/>
    </row>
    <row r="2075" spans="1:2">
      <c r="A2075" s="65"/>
      <c r="B2075" s="65"/>
    </row>
    <row r="2076" spans="1:2">
      <c r="A2076" s="65"/>
      <c r="B2076" s="65"/>
    </row>
    <row r="2077" spans="1:2">
      <c r="A2077" s="65"/>
      <c r="B2077" s="65"/>
    </row>
    <row r="2078" spans="1:2">
      <c r="A2078" s="65"/>
      <c r="B2078" s="65"/>
    </row>
    <row r="2079" spans="1:2">
      <c r="A2079" s="65"/>
      <c r="B2079" s="65"/>
    </row>
    <row r="2080" spans="1:2">
      <c r="A2080" s="65"/>
      <c r="B2080" s="65"/>
    </row>
    <row r="2081" spans="1:2">
      <c r="A2081" s="65"/>
      <c r="B2081" s="65"/>
    </row>
    <row r="2082" spans="1:2">
      <c r="A2082" s="65"/>
      <c r="B2082" s="65"/>
    </row>
    <row r="2083" spans="1:2">
      <c r="A2083" s="65"/>
      <c r="B2083" s="65"/>
    </row>
    <row r="2084" spans="1:2">
      <c r="A2084" s="65"/>
      <c r="B2084" s="65"/>
    </row>
    <row r="2085" spans="1:2">
      <c r="A2085" s="65"/>
      <c r="B2085" s="65"/>
    </row>
    <row r="2086" spans="1:2">
      <c r="A2086" s="65"/>
      <c r="B2086" s="65"/>
    </row>
    <row r="2087" spans="1:2">
      <c r="A2087" s="65"/>
      <c r="B2087" s="65"/>
    </row>
    <row r="2088" spans="1:2">
      <c r="A2088" s="65"/>
      <c r="B2088" s="65"/>
    </row>
    <row r="2089" spans="1:2">
      <c r="A2089" s="65"/>
      <c r="B2089" s="65"/>
    </row>
    <row r="2090" spans="1:2">
      <c r="A2090" s="65"/>
      <c r="B2090" s="65"/>
    </row>
    <row r="2091" spans="1:2">
      <c r="A2091" s="65"/>
      <c r="B2091" s="65"/>
    </row>
    <row r="2092" spans="1:2">
      <c r="A2092" s="65"/>
      <c r="B2092" s="65"/>
    </row>
    <row r="2093" spans="1:2">
      <c r="A2093" s="65"/>
      <c r="B2093" s="65"/>
    </row>
    <row r="2094" spans="1:2">
      <c r="A2094" s="65"/>
      <c r="B2094" s="65"/>
    </row>
    <row r="2095" spans="1:2">
      <c r="A2095" s="65"/>
      <c r="B2095" s="65"/>
    </row>
    <row r="2096" spans="1:2">
      <c r="A2096" s="65"/>
      <c r="B2096" s="65"/>
    </row>
    <row r="2097" spans="1:2">
      <c r="A2097" s="65"/>
      <c r="B2097" s="65"/>
    </row>
    <row r="2098" spans="1:2">
      <c r="A2098" s="65"/>
      <c r="B2098" s="65"/>
    </row>
    <row r="2099" spans="1:2">
      <c r="A2099" s="65"/>
      <c r="B2099" s="65"/>
    </row>
    <row r="2100" spans="1:2">
      <c r="A2100" s="65"/>
      <c r="B2100" s="65"/>
    </row>
    <row r="2101" spans="1:2">
      <c r="A2101" s="65"/>
      <c r="B2101" s="65"/>
    </row>
    <row r="2102" spans="1:2">
      <c r="A2102" s="65"/>
      <c r="B2102" s="65"/>
    </row>
    <row r="2103" spans="1:2">
      <c r="A2103" s="65"/>
      <c r="B2103" s="65"/>
    </row>
    <row r="2104" spans="1:2">
      <c r="A2104" s="65"/>
      <c r="B2104" s="65"/>
    </row>
    <row r="2105" spans="1:2">
      <c r="A2105" s="65"/>
      <c r="B2105" s="65"/>
    </row>
    <row r="2106" spans="1:2">
      <c r="A2106" s="65"/>
      <c r="B2106" s="65"/>
    </row>
    <row r="2107" spans="1:2">
      <c r="A2107" s="65"/>
      <c r="B2107" s="65"/>
    </row>
    <row r="2108" spans="1:2">
      <c r="A2108" s="65"/>
      <c r="B2108" s="65"/>
    </row>
    <row r="2109" spans="1:2">
      <c r="A2109" s="65"/>
      <c r="B2109" s="65"/>
    </row>
    <row r="2110" spans="1:2">
      <c r="A2110" s="65"/>
      <c r="B2110" s="65"/>
    </row>
    <row r="2111" spans="1:2">
      <c r="A2111" s="65"/>
      <c r="B2111" s="65"/>
    </row>
    <row r="2112" spans="1:2">
      <c r="A2112" s="65"/>
      <c r="B2112" s="65"/>
    </row>
    <row r="2113" spans="1:2">
      <c r="A2113" s="65"/>
      <c r="B2113" s="65"/>
    </row>
    <row r="2114" spans="1:2">
      <c r="A2114" s="65"/>
      <c r="B2114" s="65"/>
    </row>
    <row r="2115" spans="1:2">
      <c r="A2115" s="65"/>
      <c r="B2115" s="65"/>
    </row>
    <row r="2116" spans="1:2">
      <c r="A2116" s="65"/>
      <c r="B2116" s="65"/>
    </row>
    <row r="2117" spans="1:2">
      <c r="A2117" s="65"/>
      <c r="B2117" s="65"/>
    </row>
    <row r="2118" spans="1:2">
      <c r="A2118" s="65"/>
      <c r="B2118" s="65"/>
    </row>
    <row r="2119" spans="1:2">
      <c r="A2119" s="65"/>
      <c r="B2119" s="65"/>
    </row>
    <row r="2120" spans="1:2">
      <c r="A2120" s="65"/>
      <c r="B2120" s="65"/>
    </row>
    <row r="2121" spans="1:2">
      <c r="A2121" s="65"/>
      <c r="B2121" s="65"/>
    </row>
    <row r="2122" spans="1:2">
      <c r="A2122" s="65"/>
      <c r="B2122" s="65"/>
    </row>
    <row r="2123" spans="1:2">
      <c r="A2123" s="65"/>
      <c r="B2123" s="65"/>
    </row>
    <row r="2124" spans="1:2">
      <c r="A2124" s="65"/>
      <c r="B2124" s="65"/>
    </row>
    <row r="2125" spans="1:2">
      <c r="A2125" s="65"/>
      <c r="B2125" s="65"/>
    </row>
    <row r="2126" spans="1:2">
      <c r="A2126" s="65"/>
      <c r="B2126" s="65"/>
    </row>
    <row r="2127" spans="1:2">
      <c r="A2127" s="65"/>
      <c r="B2127" s="65"/>
    </row>
    <row r="2128" spans="1:2">
      <c r="A2128" s="65"/>
      <c r="B2128" s="65"/>
    </row>
    <row r="2129" spans="1:2">
      <c r="A2129" s="65"/>
      <c r="B2129" s="65"/>
    </row>
    <row r="2130" spans="1:2">
      <c r="A2130" s="65"/>
      <c r="B2130" s="65"/>
    </row>
    <row r="2131" spans="1:2">
      <c r="A2131" s="65"/>
      <c r="B2131" s="65"/>
    </row>
    <row r="2132" spans="1:2">
      <c r="A2132" s="65"/>
      <c r="B2132" s="65"/>
    </row>
    <row r="2133" spans="1:2">
      <c r="A2133" s="65"/>
      <c r="B2133" s="65"/>
    </row>
    <row r="2134" spans="1:2">
      <c r="A2134" s="65"/>
      <c r="B2134" s="65"/>
    </row>
    <row r="2135" spans="1:2">
      <c r="A2135" s="65"/>
      <c r="B2135" s="65"/>
    </row>
    <row r="2136" spans="1:2">
      <c r="A2136" s="65"/>
      <c r="B2136" s="65"/>
    </row>
    <row r="2137" spans="1:2">
      <c r="A2137" s="65"/>
      <c r="B2137" s="65"/>
    </row>
    <row r="2138" spans="1:2">
      <c r="A2138" s="65"/>
      <c r="B2138" s="65"/>
    </row>
    <row r="2139" spans="1:2">
      <c r="A2139" s="65"/>
      <c r="B2139" s="65"/>
    </row>
    <row r="2140" spans="1:2">
      <c r="A2140" s="65"/>
      <c r="B2140" s="65"/>
    </row>
    <row r="2141" spans="1:2">
      <c r="A2141" s="65"/>
      <c r="B2141" s="65"/>
    </row>
    <row r="2142" spans="1:2">
      <c r="A2142" s="65"/>
      <c r="B2142" s="65"/>
    </row>
    <row r="2143" spans="1:2">
      <c r="A2143" s="65"/>
      <c r="B2143" s="65"/>
    </row>
    <row r="2144" spans="1:2">
      <c r="A2144" s="65"/>
      <c r="B2144" s="65"/>
    </row>
    <row r="2145" spans="1:2">
      <c r="A2145" s="65"/>
      <c r="B2145" s="65"/>
    </row>
    <row r="2146" spans="1:2">
      <c r="A2146" s="65"/>
      <c r="B2146" s="65"/>
    </row>
    <row r="2147" spans="1:2">
      <c r="A2147" s="65"/>
      <c r="B2147" s="65"/>
    </row>
    <row r="2148" spans="1:2">
      <c r="A2148" s="65"/>
      <c r="B2148" s="65"/>
    </row>
    <row r="2149" spans="1:2">
      <c r="A2149" s="65"/>
      <c r="B2149" s="65"/>
    </row>
    <row r="2150" spans="1:2">
      <c r="A2150" s="65"/>
      <c r="B2150" s="65"/>
    </row>
    <row r="2151" spans="1:2">
      <c r="A2151" s="65"/>
      <c r="B2151" s="65"/>
    </row>
    <row r="2152" spans="1:2">
      <c r="A2152" s="65"/>
      <c r="B2152" s="65"/>
    </row>
    <row r="2153" spans="1:2">
      <c r="A2153" s="65"/>
      <c r="B2153" s="65"/>
    </row>
    <row r="2154" spans="1:2">
      <c r="A2154" s="65"/>
      <c r="B2154" s="65"/>
    </row>
    <row r="2155" spans="1:2">
      <c r="A2155" s="65"/>
      <c r="B2155" s="65"/>
    </row>
    <row r="2156" spans="1:2">
      <c r="A2156" s="65"/>
      <c r="B2156" s="65"/>
    </row>
    <row r="2157" spans="1:2">
      <c r="A2157" s="65"/>
      <c r="B2157" s="65"/>
    </row>
    <row r="2158" spans="1:2">
      <c r="A2158" s="65"/>
      <c r="B2158" s="65"/>
    </row>
    <row r="2159" spans="1:2">
      <c r="A2159" s="65"/>
      <c r="B2159" s="65"/>
    </row>
    <row r="2160" spans="1:2">
      <c r="A2160" s="65"/>
      <c r="B2160" s="65"/>
    </row>
    <row r="2161" spans="1:2">
      <c r="A2161" s="65"/>
      <c r="B2161" s="65"/>
    </row>
    <row r="2162" spans="1:2">
      <c r="A2162" s="65"/>
      <c r="B2162" s="65"/>
    </row>
    <row r="2163" spans="1:2">
      <c r="A2163" s="65"/>
      <c r="B2163" s="65"/>
    </row>
    <row r="2164" spans="1:2">
      <c r="A2164" s="65"/>
      <c r="B2164" s="65"/>
    </row>
    <row r="2165" spans="1:2">
      <c r="A2165" s="65"/>
      <c r="B2165" s="65"/>
    </row>
    <row r="2166" spans="1:2">
      <c r="A2166" s="65"/>
      <c r="B2166" s="65"/>
    </row>
    <row r="2167" spans="1:2">
      <c r="A2167" s="65"/>
      <c r="B2167" s="65"/>
    </row>
    <row r="2168" spans="1:2">
      <c r="A2168" s="65"/>
      <c r="B2168" s="65"/>
    </row>
    <row r="2169" spans="1:2">
      <c r="A2169" s="65"/>
      <c r="B2169" s="65"/>
    </row>
    <row r="2170" spans="1:2">
      <c r="A2170" s="65"/>
      <c r="B2170" s="65"/>
    </row>
    <row r="2171" spans="1:2">
      <c r="A2171" s="65"/>
      <c r="B2171" s="65"/>
    </row>
    <row r="2172" spans="1:2">
      <c r="A2172" s="65"/>
      <c r="B2172" s="65"/>
    </row>
    <row r="2173" spans="1:2">
      <c r="A2173" s="65"/>
      <c r="B2173" s="65"/>
    </row>
    <row r="2174" spans="1:2">
      <c r="A2174" s="65"/>
      <c r="B2174" s="65"/>
    </row>
    <row r="2175" spans="1:2">
      <c r="A2175" s="65"/>
      <c r="B2175" s="65"/>
    </row>
    <row r="2176" spans="1:2">
      <c r="A2176" s="65"/>
      <c r="B2176" s="65"/>
    </row>
    <row r="2177" spans="1:2">
      <c r="A2177" s="65"/>
      <c r="B2177" s="65"/>
    </row>
    <row r="2178" spans="1:2">
      <c r="A2178" s="65"/>
      <c r="B2178" s="65"/>
    </row>
    <row r="2179" spans="1:2">
      <c r="A2179" s="65"/>
      <c r="B2179" s="65"/>
    </row>
    <row r="2180" spans="1:2">
      <c r="A2180" s="65"/>
      <c r="B2180" s="65"/>
    </row>
    <row r="2181" spans="1:2">
      <c r="A2181" s="65"/>
      <c r="B2181" s="65"/>
    </row>
    <row r="2182" spans="1:2">
      <c r="A2182" s="65"/>
      <c r="B2182" s="65"/>
    </row>
    <row r="2183" spans="1:2">
      <c r="A2183" s="65"/>
      <c r="B2183" s="65"/>
    </row>
    <row r="2184" spans="1:2">
      <c r="A2184" s="65"/>
      <c r="B2184" s="65"/>
    </row>
    <row r="2185" spans="1:2">
      <c r="A2185" s="65"/>
      <c r="B2185" s="65"/>
    </row>
    <row r="2186" spans="1:2">
      <c r="A2186" s="65"/>
      <c r="B2186" s="65"/>
    </row>
    <row r="2187" spans="1:2">
      <c r="A2187" s="65"/>
      <c r="B2187" s="65"/>
    </row>
    <row r="2188" spans="1:2">
      <c r="A2188" s="65"/>
      <c r="B2188" s="65"/>
    </row>
    <row r="2189" spans="1:2">
      <c r="A2189" s="65"/>
      <c r="B2189" s="65"/>
    </row>
    <row r="2190" spans="1:2">
      <c r="A2190" s="65"/>
      <c r="B2190" s="65"/>
    </row>
    <row r="2191" spans="1:2">
      <c r="A2191" s="65"/>
      <c r="B2191" s="65"/>
    </row>
    <row r="2192" spans="1:2">
      <c r="A2192" s="65"/>
      <c r="B2192" s="65"/>
    </row>
    <row r="2193" spans="1:2">
      <c r="A2193" s="65"/>
      <c r="B2193" s="65"/>
    </row>
    <row r="2194" spans="1:2">
      <c r="A2194" s="65"/>
      <c r="B2194" s="65"/>
    </row>
    <row r="2195" spans="1:2">
      <c r="A2195" s="65"/>
      <c r="B2195" s="65"/>
    </row>
    <row r="2196" spans="1:2">
      <c r="A2196" s="65"/>
      <c r="B2196" s="65"/>
    </row>
    <row r="2197" spans="1:2">
      <c r="A2197" s="65"/>
      <c r="B2197" s="65"/>
    </row>
    <row r="2198" spans="1:2">
      <c r="A2198" s="65"/>
      <c r="B2198" s="65"/>
    </row>
    <row r="2199" spans="1:2">
      <c r="A2199" s="65"/>
      <c r="B2199" s="65"/>
    </row>
    <row r="2200" spans="1:2">
      <c r="A2200" s="65"/>
      <c r="B2200" s="65"/>
    </row>
    <row r="2201" spans="1:2">
      <c r="A2201" s="65"/>
      <c r="B2201" s="65"/>
    </row>
    <row r="2202" spans="1:2">
      <c r="A2202" s="65"/>
      <c r="B2202" s="65"/>
    </row>
    <row r="2203" spans="1:2">
      <c r="A2203" s="65"/>
      <c r="B2203" s="65"/>
    </row>
    <row r="2204" spans="1:2">
      <c r="A2204" s="65"/>
      <c r="B2204" s="65"/>
    </row>
    <row r="2205" spans="1:2">
      <c r="A2205" s="65"/>
      <c r="B2205" s="65"/>
    </row>
    <row r="2206" spans="1:2">
      <c r="A2206" s="65"/>
      <c r="B2206" s="65"/>
    </row>
    <row r="2207" spans="1:2">
      <c r="A2207" s="65"/>
      <c r="B2207" s="65"/>
    </row>
    <row r="2208" spans="1:2">
      <c r="A2208" s="65"/>
      <c r="B2208" s="65"/>
    </row>
    <row r="2209" spans="1:2">
      <c r="A2209" s="65"/>
      <c r="B2209" s="65"/>
    </row>
    <row r="2210" spans="1:2">
      <c r="A2210" s="65"/>
      <c r="B2210" s="65"/>
    </row>
    <row r="2211" spans="1:2">
      <c r="A2211" s="65"/>
      <c r="B2211" s="65"/>
    </row>
    <row r="2212" spans="1:2">
      <c r="A2212" s="65"/>
      <c r="B2212" s="65"/>
    </row>
    <row r="2213" spans="1:2">
      <c r="A2213" s="65"/>
      <c r="B2213" s="65"/>
    </row>
    <row r="2214" spans="1:2">
      <c r="A2214" s="65"/>
      <c r="B2214" s="65"/>
    </row>
    <row r="2215" spans="1:2">
      <c r="A2215" s="65"/>
      <c r="B2215" s="65"/>
    </row>
    <row r="2216" spans="1:2">
      <c r="A2216" s="65"/>
      <c r="B2216" s="65"/>
    </row>
    <row r="2217" spans="1:2">
      <c r="A2217" s="65"/>
      <c r="B2217" s="65"/>
    </row>
    <row r="2218" spans="1:2">
      <c r="A2218" s="65"/>
      <c r="B2218" s="65"/>
    </row>
    <row r="2219" spans="1:2">
      <c r="A2219" s="65"/>
      <c r="B2219" s="65"/>
    </row>
    <row r="2220" spans="1:2">
      <c r="A2220" s="65"/>
      <c r="B2220" s="65"/>
    </row>
    <row r="2221" spans="1:2">
      <c r="A2221" s="65"/>
      <c r="B2221" s="65"/>
    </row>
    <row r="2222" spans="1:2">
      <c r="A2222" s="65"/>
      <c r="B2222" s="65"/>
    </row>
    <row r="2223" spans="1:2">
      <c r="A2223" s="65"/>
      <c r="B2223" s="65"/>
    </row>
    <row r="2224" spans="1:2">
      <c r="A2224" s="65"/>
      <c r="B2224" s="65"/>
    </row>
    <row r="2225" spans="1:2">
      <c r="A2225" s="65"/>
      <c r="B2225" s="65"/>
    </row>
    <row r="2226" spans="1:2">
      <c r="A2226" s="65"/>
      <c r="B2226" s="65"/>
    </row>
    <row r="2227" spans="1:2">
      <c r="A2227" s="65"/>
      <c r="B2227" s="65"/>
    </row>
    <row r="2228" spans="1:2">
      <c r="A2228" s="65"/>
      <c r="B2228" s="65"/>
    </row>
    <row r="2229" spans="1:2">
      <c r="A2229" s="65"/>
      <c r="B2229" s="65"/>
    </row>
    <row r="2230" spans="1:2">
      <c r="A2230" s="65"/>
      <c r="B2230" s="65"/>
    </row>
    <row r="2231" spans="1:2">
      <c r="A2231" s="65"/>
      <c r="B2231" s="65"/>
    </row>
    <row r="2232" spans="1:2">
      <c r="A2232" s="65"/>
      <c r="B2232" s="65"/>
    </row>
    <row r="2233" spans="1:2">
      <c r="A2233" s="65"/>
      <c r="B2233" s="65"/>
    </row>
    <row r="2234" spans="1:2">
      <c r="A2234" s="65"/>
      <c r="B2234" s="65"/>
    </row>
    <row r="2235" spans="1:2">
      <c r="A2235" s="65"/>
      <c r="B2235" s="65"/>
    </row>
    <row r="2236" spans="1:2">
      <c r="A2236" s="65"/>
      <c r="B2236" s="65"/>
    </row>
    <row r="2237" spans="1:2">
      <c r="A2237" s="65"/>
      <c r="B2237" s="65"/>
    </row>
    <row r="2238" spans="1:2">
      <c r="A2238" s="65"/>
      <c r="B2238" s="65"/>
    </row>
    <row r="2239" spans="1:2">
      <c r="A2239" s="65"/>
      <c r="B2239" s="65"/>
    </row>
    <row r="2240" spans="1:2">
      <c r="A2240" s="65"/>
      <c r="B2240" s="65"/>
    </row>
    <row r="2241" spans="1:2">
      <c r="A2241" s="65"/>
      <c r="B2241" s="65"/>
    </row>
    <row r="2242" spans="1:2">
      <c r="A2242" s="65"/>
      <c r="B2242" s="65"/>
    </row>
    <row r="2243" spans="1:2">
      <c r="A2243" s="65"/>
      <c r="B2243" s="65"/>
    </row>
    <row r="2244" spans="1:2">
      <c r="A2244" s="65"/>
      <c r="B2244" s="65"/>
    </row>
    <row r="2245" spans="1:2">
      <c r="A2245" s="65"/>
      <c r="B2245" s="65"/>
    </row>
    <row r="2246" spans="1:2">
      <c r="A2246" s="65"/>
      <c r="B2246" s="65"/>
    </row>
    <row r="2247" spans="1:2">
      <c r="A2247" s="65"/>
      <c r="B2247" s="65"/>
    </row>
    <row r="2248" spans="1:2">
      <c r="A2248" s="65"/>
      <c r="B2248" s="65"/>
    </row>
    <row r="2249" spans="1:2">
      <c r="A2249" s="65"/>
      <c r="B2249" s="65"/>
    </row>
    <row r="2250" spans="1:2">
      <c r="A2250" s="65"/>
      <c r="B2250" s="65"/>
    </row>
    <row r="2251" spans="1:2">
      <c r="A2251" s="65"/>
      <c r="B2251" s="65"/>
    </row>
    <row r="2252" spans="1:2">
      <c r="A2252" s="65"/>
      <c r="B2252" s="65"/>
    </row>
    <row r="2253" spans="1:2">
      <c r="A2253" s="65"/>
      <c r="B2253" s="65"/>
    </row>
    <row r="2254" spans="1:2">
      <c r="A2254" s="65"/>
      <c r="B2254" s="65"/>
    </row>
    <row r="2255" spans="1:2">
      <c r="A2255" s="65"/>
      <c r="B2255" s="65"/>
    </row>
    <row r="2256" spans="1:2">
      <c r="A2256" s="65"/>
      <c r="B2256" s="65"/>
    </row>
    <row r="2257" spans="1:2">
      <c r="A2257" s="65"/>
      <c r="B2257" s="65"/>
    </row>
    <row r="2258" spans="1:2">
      <c r="A2258" s="65"/>
      <c r="B2258" s="65"/>
    </row>
    <row r="2259" spans="1:2">
      <c r="A2259" s="65"/>
      <c r="B2259" s="65"/>
    </row>
    <row r="2260" spans="1:2">
      <c r="A2260" s="65"/>
      <c r="B2260" s="65"/>
    </row>
    <row r="2261" spans="1:2">
      <c r="A2261" s="65"/>
      <c r="B2261" s="65"/>
    </row>
    <row r="2262" spans="1:2">
      <c r="A2262" s="65"/>
      <c r="B2262" s="65"/>
    </row>
    <row r="2263" spans="1:2">
      <c r="A2263" s="65"/>
      <c r="B2263" s="65"/>
    </row>
    <row r="2264" spans="1:2">
      <c r="A2264" s="65"/>
      <c r="B2264" s="65"/>
    </row>
    <row r="2265" spans="1:2">
      <c r="A2265" s="65"/>
      <c r="B2265" s="65"/>
    </row>
    <row r="2266" spans="1:2">
      <c r="A2266" s="65"/>
      <c r="B2266" s="65"/>
    </row>
    <row r="2267" spans="1:2">
      <c r="A2267" s="65"/>
      <c r="B2267" s="65"/>
    </row>
    <row r="2268" spans="1:2">
      <c r="A2268" s="65"/>
      <c r="B2268" s="65"/>
    </row>
    <row r="2269" spans="1:2">
      <c r="A2269" s="65"/>
      <c r="B2269" s="65"/>
    </row>
    <row r="2270" spans="1:2">
      <c r="A2270" s="65"/>
      <c r="B2270" s="65"/>
    </row>
    <row r="2271" spans="1:2">
      <c r="A2271" s="65"/>
      <c r="B2271" s="65"/>
    </row>
    <row r="2272" spans="1:2">
      <c r="A2272" s="65"/>
      <c r="B2272" s="65"/>
    </row>
    <row r="2273" spans="1:2">
      <c r="A2273" s="65"/>
      <c r="B2273" s="65"/>
    </row>
    <row r="2274" spans="1:2">
      <c r="A2274" s="65"/>
      <c r="B2274" s="65"/>
    </row>
    <row r="2275" spans="1:2">
      <c r="A2275" s="65"/>
      <c r="B2275" s="65"/>
    </row>
    <row r="2276" spans="1:2">
      <c r="A2276" s="65"/>
      <c r="B2276" s="65"/>
    </row>
    <row r="2277" spans="1:2">
      <c r="A2277" s="65"/>
      <c r="B2277" s="65"/>
    </row>
    <row r="2278" spans="1:2">
      <c r="A2278" s="65"/>
      <c r="B2278" s="65"/>
    </row>
    <row r="2279" spans="1:2">
      <c r="A2279" s="65"/>
      <c r="B2279" s="65"/>
    </row>
    <row r="2280" spans="1:2">
      <c r="A2280" s="65"/>
      <c r="B2280" s="65"/>
    </row>
    <row r="2281" spans="1:2">
      <c r="A2281" s="65"/>
      <c r="B2281" s="65"/>
    </row>
    <row r="2282" spans="1:2">
      <c r="A2282" s="65"/>
      <c r="B2282" s="65"/>
    </row>
    <row r="2283" spans="1:2">
      <c r="A2283" s="65"/>
      <c r="B2283" s="65"/>
    </row>
    <row r="2284" spans="1:2">
      <c r="A2284" s="65"/>
      <c r="B2284" s="65"/>
    </row>
    <row r="2285" spans="1:2">
      <c r="A2285" s="65"/>
      <c r="B2285" s="65"/>
    </row>
    <row r="2286" spans="1:2">
      <c r="A2286" s="65"/>
      <c r="B2286" s="65"/>
    </row>
    <row r="2287" spans="1:2">
      <c r="A2287" s="65"/>
      <c r="B2287" s="65"/>
    </row>
    <row r="2288" spans="1:2">
      <c r="A2288" s="65"/>
      <c r="B2288" s="65"/>
    </row>
    <row r="2289" spans="1:2">
      <c r="A2289" s="65"/>
      <c r="B2289" s="65"/>
    </row>
    <row r="2290" spans="1:2">
      <c r="A2290" s="65"/>
      <c r="B2290" s="65"/>
    </row>
    <row r="2291" spans="1:2">
      <c r="A2291" s="65"/>
      <c r="B2291" s="65"/>
    </row>
    <row r="2292" spans="1:2">
      <c r="A2292" s="65"/>
      <c r="B2292" s="65"/>
    </row>
    <row r="2293" spans="1:2">
      <c r="A2293" s="65"/>
      <c r="B2293" s="65"/>
    </row>
    <row r="2294" spans="1:2">
      <c r="A2294" s="65"/>
      <c r="B2294" s="65"/>
    </row>
    <row r="2295" spans="1:2">
      <c r="A2295" s="65"/>
      <c r="B2295" s="65"/>
    </row>
    <row r="2296" spans="1:2">
      <c r="A2296" s="65"/>
      <c r="B2296" s="65"/>
    </row>
    <row r="2297" spans="1:2">
      <c r="A2297" s="65"/>
      <c r="B2297" s="65"/>
    </row>
    <row r="2298" spans="1:2">
      <c r="A2298" s="65"/>
      <c r="B2298" s="65"/>
    </row>
    <row r="2299" spans="1:2">
      <c r="A2299" s="65"/>
      <c r="B2299" s="65"/>
    </row>
    <row r="2300" spans="1:2">
      <c r="A2300" s="65"/>
      <c r="B2300" s="65"/>
    </row>
    <row r="2301" spans="1:2">
      <c r="A2301" s="65"/>
      <c r="B2301" s="65"/>
    </row>
    <row r="2302" spans="1:2">
      <c r="A2302" s="65"/>
      <c r="B2302" s="65"/>
    </row>
    <row r="2303" spans="1:2">
      <c r="A2303" s="65"/>
      <c r="B2303" s="65"/>
    </row>
    <row r="2304" spans="1:2">
      <c r="A2304" s="65"/>
      <c r="B2304" s="65"/>
    </row>
    <row r="2305" spans="1:2">
      <c r="A2305" s="65"/>
      <c r="B2305" s="65"/>
    </row>
    <row r="2306" spans="1:2">
      <c r="A2306" s="65"/>
      <c r="B2306" s="65"/>
    </row>
    <row r="2307" spans="1:2">
      <c r="A2307" s="65"/>
      <c r="B2307" s="65"/>
    </row>
    <row r="2308" spans="1:2">
      <c r="A2308" s="65"/>
      <c r="B2308" s="65"/>
    </row>
    <row r="2309" spans="1:2">
      <c r="A2309" s="65"/>
      <c r="B2309" s="65"/>
    </row>
    <row r="2310" spans="1:2">
      <c r="A2310" s="65"/>
      <c r="B2310" s="65"/>
    </row>
    <row r="2311" spans="1:2">
      <c r="A2311" s="65"/>
      <c r="B2311" s="65"/>
    </row>
    <row r="2312" spans="1:2">
      <c r="A2312" s="65"/>
      <c r="B2312" s="65"/>
    </row>
    <row r="2313" spans="1:2">
      <c r="A2313" s="65"/>
      <c r="B2313" s="65"/>
    </row>
    <row r="2314" spans="1:2">
      <c r="A2314" s="65"/>
      <c r="B2314" s="65"/>
    </row>
    <row r="2315" spans="1:2">
      <c r="A2315" s="65"/>
      <c r="B2315" s="65"/>
    </row>
    <row r="2316" spans="1:2">
      <c r="A2316" s="65"/>
      <c r="B2316" s="65"/>
    </row>
    <row r="2317" spans="1:2">
      <c r="A2317" s="65"/>
      <c r="B2317" s="65"/>
    </row>
    <row r="2318" spans="1:2">
      <c r="A2318" s="65"/>
      <c r="B2318" s="65"/>
    </row>
    <row r="2319" spans="1:2">
      <c r="A2319" s="65"/>
      <c r="B2319" s="65"/>
    </row>
    <row r="2320" spans="1:2">
      <c r="A2320" s="65"/>
      <c r="B2320" s="65"/>
    </row>
    <row r="2321" spans="1:2">
      <c r="A2321" s="65"/>
      <c r="B2321" s="65"/>
    </row>
    <row r="2322" spans="1:2">
      <c r="A2322" s="65"/>
      <c r="B2322" s="65"/>
    </row>
    <row r="2323" spans="1:2">
      <c r="A2323" s="65"/>
      <c r="B2323" s="65"/>
    </row>
    <row r="2324" spans="1:2">
      <c r="A2324" s="65"/>
      <c r="B2324" s="65"/>
    </row>
    <row r="2325" spans="1:2">
      <c r="A2325" s="65"/>
      <c r="B2325" s="65"/>
    </row>
    <row r="2326" spans="1:2">
      <c r="A2326" s="65"/>
      <c r="B2326" s="65"/>
    </row>
    <row r="2327" spans="1:2">
      <c r="A2327" s="65"/>
      <c r="B2327" s="65"/>
    </row>
    <row r="2328" spans="1:2">
      <c r="A2328" s="65"/>
      <c r="B2328" s="65"/>
    </row>
    <row r="2329" spans="1:2">
      <c r="A2329" s="65"/>
      <c r="B2329" s="65"/>
    </row>
    <row r="2330" spans="1:2">
      <c r="A2330" s="65"/>
      <c r="B2330" s="65"/>
    </row>
    <row r="2331" spans="1:2">
      <c r="A2331" s="65"/>
      <c r="B2331" s="65"/>
    </row>
    <row r="2332" spans="1:2">
      <c r="A2332" s="65"/>
      <c r="B2332" s="65"/>
    </row>
    <row r="2333" spans="1:2">
      <c r="A2333" s="65"/>
      <c r="B2333" s="65"/>
    </row>
    <row r="2334" spans="1:2">
      <c r="A2334" s="65"/>
      <c r="B2334" s="65"/>
    </row>
    <row r="2335" spans="1:2">
      <c r="A2335" s="65"/>
      <c r="B2335" s="65"/>
    </row>
    <row r="2336" spans="1:2">
      <c r="A2336" s="65"/>
      <c r="B2336" s="65"/>
    </row>
    <row r="2337" spans="1:2">
      <c r="A2337" s="65"/>
      <c r="B2337" s="65"/>
    </row>
    <row r="2338" spans="1:2">
      <c r="A2338" s="65"/>
      <c r="B2338" s="65"/>
    </row>
    <row r="2339" spans="1:2">
      <c r="A2339" s="65"/>
      <c r="B2339" s="65"/>
    </row>
    <row r="2340" spans="1:2">
      <c r="A2340" s="65"/>
      <c r="B2340" s="65"/>
    </row>
    <row r="2341" spans="1:2">
      <c r="A2341" s="65"/>
      <c r="B2341" s="65"/>
    </row>
    <row r="2342" spans="1:2">
      <c r="A2342" s="65"/>
      <c r="B2342" s="65"/>
    </row>
    <row r="2343" spans="1:2">
      <c r="A2343" s="65"/>
      <c r="B2343" s="65"/>
    </row>
    <row r="2344" spans="1:2">
      <c r="A2344" s="65"/>
      <c r="B2344" s="65"/>
    </row>
    <row r="2345" spans="1:2">
      <c r="A2345" s="65"/>
      <c r="B2345" s="65"/>
    </row>
    <row r="2346" spans="1:2">
      <c r="A2346" s="65"/>
      <c r="B2346" s="65"/>
    </row>
    <row r="2347" spans="1:2">
      <c r="A2347" s="65"/>
      <c r="B2347" s="65"/>
    </row>
    <row r="2348" spans="1:2">
      <c r="A2348" s="65"/>
      <c r="B2348" s="65"/>
    </row>
    <row r="2349" spans="1:2">
      <c r="A2349" s="65"/>
      <c r="B2349" s="65"/>
    </row>
    <row r="2350" spans="1:2">
      <c r="A2350" s="65"/>
      <c r="B2350" s="65"/>
    </row>
    <row r="2351" spans="1:2">
      <c r="A2351" s="65"/>
      <c r="B2351" s="65"/>
    </row>
    <row r="2352" spans="1:2">
      <c r="A2352" s="65"/>
      <c r="B2352" s="65"/>
    </row>
    <row r="2353" spans="1:2">
      <c r="A2353" s="65"/>
      <c r="B2353" s="65"/>
    </row>
    <row r="2354" spans="1:2">
      <c r="A2354" s="65"/>
      <c r="B2354" s="65"/>
    </row>
    <row r="2355" spans="1:2">
      <c r="A2355" s="65"/>
      <c r="B2355" s="65"/>
    </row>
    <row r="2356" spans="1:2">
      <c r="A2356" s="65"/>
      <c r="B2356" s="65"/>
    </row>
    <row r="2357" spans="1:2">
      <c r="A2357" s="65"/>
      <c r="B2357" s="65"/>
    </row>
    <row r="2358" spans="1:2">
      <c r="A2358" s="65"/>
      <c r="B2358" s="65"/>
    </row>
    <row r="2359" spans="1:2">
      <c r="A2359" s="65"/>
      <c r="B2359" s="65"/>
    </row>
    <row r="2360" spans="1:2">
      <c r="A2360" s="65"/>
      <c r="B2360" s="65"/>
    </row>
    <row r="2361" spans="1:2">
      <c r="A2361" s="65"/>
      <c r="B2361" s="65"/>
    </row>
    <row r="2362" spans="1:2">
      <c r="A2362" s="65"/>
      <c r="B2362" s="65"/>
    </row>
    <row r="2363" spans="1:2">
      <c r="A2363" s="65"/>
      <c r="B2363" s="65"/>
    </row>
    <row r="2364" spans="1:2">
      <c r="A2364" s="65"/>
      <c r="B2364" s="65"/>
    </row>
    <row r="2365" spans="1:2">
      <c r="A2365" s="65"/>
      <c r="B2365" s="65"/>
    </row>
    <row r="2366" spans="1:2">
      <c r="A2366" s="65"/>
      <c r="B2366" s="65"/>
    </row>
    <row r="2367" spans="1:2">
      <c r="A2367" s="65"/>
      <c r="B2367" s="65"/>
    </row>
    <row r="2368" spans="1:2">
      <c r="A2368" s="65"/>
      <c r="B2368" s="65"/>
    </row>
    <row r="2369" spans="1:2">
      <c r="A2369" s="65"/>
      <c r="B2369" s="65"/>
    </row>
    <row r="2370" spans="1:2">
      <c r="A2370" s="65"/>
      <c r="B2370" s="65"/>
    </row>
    <row r="2371" spans="1:2">
      <c r="A2371" s="65"/>
      <c r="B2371" s="65"/>
    </row>
    <row r="2372" spans="1:2">
      <c r="A2372" s="65"/>
      <c r="B2372" s="65"/>
    </row>
    <row r="2373" spans="1:2">
      <c r="A2373" s="65"/>
      <c r="B2373" s="65"/>
    </row>
    <row r="2374" spans="1:2">
      <c r="A2374" s="65"/>
      <c r="B2374" s="65"/>
    </row>
    <row r="2375" spans="1:2">
      <c r="A2375" s="65"/>
      <c r="B2375" s="65"/>
    </row>
    <row r="2376" spans="1:2">
      <c r="A2376" s="65"/>
      <c r="B2376" s="65"/>
    </row>
    <row r="2377" spans="1:2">
      <c r="A2377" s="65"/>
      <c r="B2377" s="65"/>
    </row>
    <row r="2378" spans="1:2">
      <c r="A2378" s="65"/>
      <c r="B2378" s="65"/>
    </row>
    <row r="2379" spans="1:2">
      <c r="A2379" s="65"/>
      <c r="B2379" s="65"/>
    </row>
    <row r="2380" spans="1:2">
      <c r="A2380" s="65"/>
      <c r="B2380" s="65"/>
    </row>
    <row r="2381" spans="1:2">
      <c r="A2381" s="65"/>
      <c r="B2381" s="65"/>
    </row>
    <row r="2382" spans="1:2">
      <c r="A2382" s="65"/>
      <c r="B2382" s="65"/>
    </row>
    <row r="2383" spans="1:2">
      <c r="A2383" s="65"/>
      <c r="B2383" s="65"/>
    </row>
    <row r="2384" spans="1:2">
      <c r="A2384" s="65"/>
      <c r="B2384" s="65"/>
    </row>
    <row r="2385" spans="1:2">
      <c r="A2385" s="65"/>
      <c r="B2385" s="65"/>
    </row>
    <row r="2386" spans="1:2">
      <c r="A2386" s="65"/>
      <c r="B2386" s="65"/>
    </row>
    <row r="2387" spans="1:2">
      <c r="A2387" s="65"/>
      <c r="B2387" s="65"/>
    </row>
    <row r="2388" spans="1:2">
      <c r="A2388" s="65"/>
      <c r="B2388" s="65"/>
    </row>
    <row r="2389" spans="1:2">
      <c r="A2389" s="65"/>
      <c r="B2389" s="65"/>
    </row>
    <row r="2390" spans="1:2">
      <c r="A2390" s="65"/>
      <c r="B2390" s="65"/>
    </row>
    <row r="2391" spans="1:2">
      <c r="A2391" s="65"/>
      <c r="B2391" s="65"/>
    </row>
    <row r="2392" spans="1:2">
      <c r="A2392" s="65"/>
      <c r="B2392" s="65"/>
    </row>
    <row r="2393" spans="1:2">
      <c r="A2393" s="65"/>
      <c r="B2393" s="65"/>
    </row>
    <row r="2394" spans="1:2">
      <c r="A2394" s="65"/>
      <c r="B2394" s="65"/>
    </row>
    <row r="2395" spans="1:2">
      <c r="A2395" s="65"/>
      <c r="B2395" s="65"/>
    </row>
    <row r="2396" spans="1:2">
      <c r="A2396" s="65"/>
      <c r="B2396" s="65"/>
    </row>
    <row r="2397" spans="1:2">
      <c r="A2397" s="65"/>
      <c r="B2397" s="65"/>
    </row>
    <row r="2398" spans="1:2">
      <c r="A2398" s="65"/>
      <c r="B2398" s="65"/>
    </row>
    <row r="2399" spans="1:2">
      <c r="A2399" s="65"/>
      <c r="B2399" s="65"/>
    </row>
    <row r="2400" spans="1:2">
      <c r="A2400" s="65"/>
      <c r="B2400" s="65"/>
    </row>
    <row r="2401" spans="1:2">
      <c r="A2401" s="65"/>
      <c r="B2401" s="65"/>
    </row>
    <row r="2402" spans="1:2">
      <c r="A2402" s="65"/>
      <c r="B2402" s="65"/>
    </row>
    <row r="2403" spans="1:2">
      <c r="A2403" s="65"/>
      <c r="B2403" s="65"/>
    </row>
    <row r="2404" spans="1:2">
      <c r="A2404" s="65"/>
      <c r="B2404" s="65"/>
    </row>
    <row r="2405" spans="1:2">
      <c r="A2405" s="65"/>
      <c r="B2405" s="65"/>
    </row>
    <row r="2406" spans="1:2">
      <c r="A2406" s="65"/>
      <c r="B2406" s="65"/>
    </row>
    <row r="2407" spans="1:2">
      <c r="A2407" s="65"/>
      <c r="B2407" s="65"/>
    </row>
    <row r="2408" spans="1:2">
      <c r="A2408" s="65"/>
      <c r="B2408" s="65"/>
    </row>
    <row r="2409" spans="1:2">
      <c r="A2409" s="65"/>
      <c r="B2409" s="65"/>
    </row>
    <row r="2410" spans="1:2">
      <c r="A2410" s="65"/>
      <c r="B2410" s="65"/>
    </row>
    <row r="2411" spans="1:2">
      <c r="A2411" s="65"/>
      <c r="B2411" s="65"/>
    </row>
    <row r="2412" spans="1:2">
      <c r="A2412" s="65"/>
      <c r="B2412" s="65"/>
    </row>
    <row r="2413" spans="1:2">
      <c r="A2413" s="65"/>
      <c r="B2413" s="65"/>
    </row>
    <row r="2414" spans="1:2">
      <c r="A2414" s="65"/>
      <c r="B2414" s="65"/>
    </row>
    <row r="2415" spans="1:2">
      <c r="A2415" s="65"/>
      <c r="B2415" s="65"/>
    </row>
    <row r="2416" spans="1:2">
      <c r="A2416" s="65"/>
      <c r="B2416" s="65"/>
    </row>
    <row r="2417" spans="1:2">
      <c r="A2417" s="65"/>
      <c r="B2417" s="65"/>
    </row>
    <row r="2418" spans="1:2">
      <c r="A2418" s="65"/>
      <c r="B2418" s="65"/>
    </row>
    <row r="2419" spans="1:2">
      <c r="A2419" s="65"/>
      <c r="B2419" s="65"/>
    </row>
    <row r="2420" spans="1:2">
      <c r="A2420" s="65"/>
      <c r="B2420" s="65"/>
    </row>
    <row r="2421" spans="1:2">
      <c r="A2421" s="65"/>
      <c r="B2421" s="65"/>
    </row>
    <row r="2422" spans="1:2">
      <c r="A2422" s="65"/>
      <c r="B2422" s="65"/>
    </row>
    <row r="2423" spans="1:2">
      <c r="A2423" s="65"/>
      <c r="B2423" s="65"/>
    </row>
    <row r="2424" spans="1:2">
      <c r="A2424" s="65"/>
      <c r="B2424" s="65"/>
    </row>
    <row r="2425" spans="1:2">
      <c r="A2425" s="65"/>
      <c r="B2425" s="65"/>
    </row>
    <row r="2426" spans="1:2">
      <c r="A2426" s="65"/>
      <c r="B2426" s="65"/>
    </row>
    <row r="2427" spans="1:2">
      <c r="A2427" s="65"/>
      <c r="B2427" s="65"/>
    </row>
    <row r="2428" spans="1:2">
      <c r="A2428" s="65"/>
      <c r="B2428" s="65"/>
    </row>
    <row r="2429" spans="1:2">
      <c r="A2429" s="65"/>
      <c r="B2429" s="65"/>
    </row>
    <row r="2430" spans="1:2">
      <c r="A2430" s="65"/>
      <c r="B2430" s="65"/>
    </row>
    <row r="2431" spans="1:2">
      <c r="A2431" s="65"/>
      <c r="B2431" s="65"/>
    </row>
    <row r="2432" spans="1:2">
      <c r="A2432" s="65"/>
      <c r="B2432" s="65"/>
    </row>
    <row r="2433" spans="1:2">
      <c r="A2433" s="65"/>
      <c r="B2433" s="65"/>
    </row>
    <row r="2434" spans="1:2">
      <c r="A2434" s="65"/>
      <c r="B2434" s="65"/>
    </row>
    <row r="2435" spans="1:2">
      <c r="A2435" s="65"/>
      <c r="B2435" s="65"/>
    </row>
    <row r="2436" spans="1:2">
      <c r="A2436" s="65"/>
      <c r="B2436" s="65"/>
    </row>
    <row r="2437" spans="1:2">
      <c r="A2437" s="65"/>
      <c r="B2437" s="65"/>
    </row>
    <row r="2438" spans="1:2">
      <c r="A2438" s="65"/>
      <c r="B2438" s="65"/>
    </row>
    <row r="2439" spans="1:2">
      <c r="A2439" s="65"/>
      <c r="B2439" s="65"/>
    </row>
    <row r="2440" spans="1:2">
      <c r="A2440" s="65"/>
      <c r="B2440" s="65"/>
    </row>
    <row r="2441" spans="1:2">
      <c r="A2441" s="65"/>
      <c r="B2441" s="65"/>
    </row>
    <row r="2442" spans="1:2">
      <c r="A2442" s="65"/>
      <c r="B2442" s="65"/>
    </row>
    <row r="2443" spans="1:2">
      <c r="A2443" s="65"/>
      <c r="B2443" s="65"/>
    </row>
    <row r="2444" spans="1:2">
      <c r="A2444" s="65"/>
      <c r="B2444" s="65"/>
    </row>
    <row r="2445" spans="1:2">
      <c r="A2445" s="65"/>
      <c r="B2445" s="65"/>
    </row>
    <row r="2446" spans="1:2">
      <c r="A2446" s="65"/>
      <c r="B2446" s="65"/>
    </row>
    <row r="2447" spans="1:2">
      <c r="A2447" s="65"/>
      <c r="B2447" s="65"/>
    </row>
    <row r="2448" spans="1:2">
      <c r="A2448" s="65"/>
      <c r="B2448" s="65"/>
    </row>
    <row r="2449" spans="1:2">
      <c r="A2449" s="65"/>
      <c r="B2449" s="65"/>
    </row>
    <row r="2450" spans="1:2">
      <c r="A2450" s="65"/>
      <c r="B2450" s="65"/>
    </row>
    <row r="2451" spans="1:2">
      <c r="A2451" s="65"/>
      <c r="B2451" s="65"/>
    </row>
    <row r="2452" spans="1:2">
      <c r="A2452" s="65"/>
      <c r="B2452" s="65"/>
    </row>
    <row r="2453" spans="1:2">
      <c r="A2453" s="65"/>
      <c r="B2453" s="65"/>
    </row>
    <row r="2454" spans="1:2">
      <c r="A2454" s="65"/>
      <c r="B2454" s="65"/>
    </row>
    <row r="2455" spans="1:2">
      <c r="A2455" s="65"/>
      <c r="B2455" s="65"/>
    </row>
    <row r="2456" spans="1:2">
      <c r="A2456" s="65"/>
      <c r="B2456" s="65"/>
    </row>
    <row r="2457" spans="1:2">
      <c r="A2457" s="65"/>
      <c r="B2457" s="65"/>
    </row>
    <row r="2458" spans="1:2">
      <c r="A2458" s="65"/>
      <c r="B2458" s="65"/>
    </row>
    <row r="2459" spans="1:2">
      <c r="A2459" s="65"/>
      <c r="B2459" s="65"/>
    </row>
    <row r="2460" spans="1:2">
      <c r="A2460" s="65"/>
      <c r="B2460" s="65"/>
    </row>
    <row r="2461" spans="1:2">
      <c r="A2461" s="65"/>
      <c r="B2461" s="65"/>
    </row>
    <row r="2462" spans="1:2">
      <c r="A2462" s="65"/>
      <c r="B2462" s="65"/>
    </row>
    <row r="2463" spans="1:2">
      <c r="A2463" s="65"/>
      <c r="B2463" s="65"/>
    </row>
    <row r="2464" spans="1:2">
      <c r="A2464" s="65"/>
      <c r="B2464" s="65"/>
    </row>
    <row r="2465" spans="1:2">
      <c r="A2465" s="65"/>
      <c r="B2465" s="65"/>
    </row>
    <row r="2466" spans="1:2">
      <c r="A2466" s="65"/>
      <c r="B2466" s="65"/>
    </row>
    <row r="2467" spans="1:2">
      <c r="A2467" s="65"/>
      <c r="B2467" s="65"/>
    </row>
    <row r="2468" spans="1:2">
      <c r="A2468" s="65"/>
      <c r="B2468" s="65"/>
    </row>
    <row r="2469" spans="1:2">
      <c r="A2469" s="65"/>
      <c r="B2469" s="65"/>
    </row>
    <row r="2470" spans="1:2">
      <c r="A2470" s="65"/>
      <c r="B2470" s="65"/>
    </row>
    <row r="2471" spans="1:2">
      <c r="A2471" s="65"/>
      <c r="B2471" s="65"/>
    </row>
    <row r="2472" spans="1:2">
      <c r="A2472" s="65"/>
      <c r="B2472" s="65"/>
    </row>
    <row r="2473" spans="1:2">
      <c r="A2473" s="65"/>
      <c r="B2473" s="65"/>
    </row>
    <row r="2474" spans="1:2">
      <c r="A2474" s="65"/>
      <c r="B2474" s="65"/>
    </row>
    <row r="2475" spans="1:2">
      <c r="A2475" s="65"/>
      <c r="B2475" s="65"/>
    </row>
    <row r="2476" spans="1:2">
      <c r="A2476" s="65"/>
      <c r="B2476" s="65"/>
    </row>
    <row r="2477" spans="1:2">
      <c r="A2477" s="65"/>
      <c r="B2477" s="65"/>
    </row>
    <row r="2478" spans="1:2">
      <c r="A2478" s="65"/>
      <c r="B2478" s="65"/>
    </row>
    <row r="2479" spans="1:2">
      <c r="A2479" s="65"/>
      <c r="B2479" s="65"/>
    </row>
    <row r="2480" spans="1:2">
      <c r="A2480" s="65"/>
      <c r="B2480" s="65"/>
    </row>
    <row r="2481" spans="1:2">
      <c r="A2481" s="65"/>
      <c r="B2481" s="65"/>
    </row>
    <row r="2482" spans="1:2">
      <c r="A2482" s="65"/>
      <c r="B2482" s="65"/>
    </row>
    <row r="2483" spans="1:2">
      <c r="A2483" s="65"/>
      <c r="B2483" s="65"/>
    </row>
    <row r="2484" spans="1:2">
      <c r="A2484" s="65"/>
      <c r="B2484" s="65"/>
    </row>
    <row r="2485" spans="1:2">
      <c r="A2485" s="65"/>
      <c r="B2485" s="65"/>
    </row>
    <row r="2486" spans="1:2">
      <c r="A2486" s="65"/>
      <c r="B2486" s="65"/>
    </row>
    <row r="2487" spans="1:2">
      <c r="A2487" s="65"/>
      <c r="B2487" s="65"/>
    </row>
    <row r="2488" spans="1:2">
      <c r="A2488" s="65"/>
      <c r="B2488" s="65"/>
    </row>
    <row r="2489" spans="1:2">
      <c r="A2489" s="65"/>
      <c r="B2489" s="65"/>
    </row>
    <row r="2490" spans="1:2">
      <c r="A2490" s="65"/>
      <c r="B2490" s="65"/>
    </row>
    <row r="2491" spans="1:2">
      <c r="A2491" s="65"/>
      <c r="B2491" s="65"/>
    </row>
    <row r="2492" spans="1:2">
      <c r="A2492" s="65"/>
      <c r="B2492" s="65"/>
    </row>
    <row r="2493" spans="1:2">
      <c r="A2493" s="65"/>
      <c r="B2493" s="65"/>
    </row>
    <row r="2494" spans="1:2">
      <c r="A2494" s="65"/>
      <c r="B2494" s="65"/>
    </row>
    <row r="2495" spans="1:2">
      <c r="A2495" s="65"/>
      <c r="B2495" s="65"/>
    </row>
    <row r="2496" spans="1:2">
      <c r="A2496" s="65"/>
      <c r="B2496" s="65"/>
    </row>
    <row r="2497" spans="1:2">
      <c r="A2497" s="65"/>
      <c r="B2497" s="65"/>
    </row>
    <row r="2498" spans="1:2">
      <c r="A2498" s="65"/>
      <c r="B2498" s="65"/>
    </row>
    <row r="2499" spans="1:2">
      <c r="A2499" s="65"/>
      <c r="B2499" s="65"/>
    </row>
    <row r="2500" spans="1:2">
      <c r="A2500" s="65"/>
      <c r="B2500" s="65"/>
    </row>
    <row r="2501" spans="1:2">
      <c r="A2501" s="65"/>
      <c r="B2501" s="65"/>
    </row>
    <row r="2502" spans="1:2">
      <c r="A2502" s="65"/>
      <c r="B2502" s="65"/>
    </row>
    <row r="2503" spans="1:2">
      <c r="A2503" s="65"/>
      <c r="B2503" s="65"/>
    </row>
    <row r="2504" spans="1:2">
      <c r="A2504" s="65"/>
      <c r="B2504" s="65"/>
    </row>
    <row r="2505" spans="1:2">
      <c r="A2505" s="65"/>
      <c r="B2505" s="65"/>
    </row>
    <row r="2506" spans="1:2">
      <c r="A2506" s="65"/>
      <c r="B2506" s="65"/>
    </row>
    <row r="2507" spans="1:2">
      <c r="A2507" s="65"/>
      <c r="B2507" s="65"/>
    </row>
    <row r="2508" spans="1:2">
      <c r="A2508" s="65"/>
      <c r="B2508" s="65"/>
    </row>
    <row r="2509" spans="1:2">
      <c r="A2509" s="65"/>
      <c r="B2509" s="65"/>
    </row>
    <row r="2510" spans="1:2">
      <c r="A2510" s="65"/>
      <c r="B2510" s="65"/>
    </row>
    <row r="2511" spans="1:2">
      <c r="A2511" s="65"/>
      <c r="B2511" s="65"/>
    </row>
    <row r="2512" spans="1:2">
      <c r="A2512" s="65"/>
      <c r="B2512" s="65"/>
    </row>
    <row r="2513" spans="1:2">
      <c r="A2513" s="65"/>
      <c r="B2513" s="65"/>
    </row>
    <row r="2514" spans="1:2">
      <c r="A2514" s="65"/>
      <c r="B2514" s="65"/>
    </row>
    <row r="2515" spans="1:2">
      <c r="A2515" s="65"/>
      <c r="B2515" s="65"/>
    </row>
    <row r="2516" spans="1:2">
      <c r="A2516" s="65"/>
      <c r="B2516" s="65"/>
    </row>
    <row r="2517" spans="1:2">
      <c r="A2517" s="65"/>
      <c r="B2517" s="65"/>
    </row>
    <row r="2518" spans="1:2">
      <c r="A2518" s="65"/>
      <c r="B2518" s="65"/>
    </row>
    <row r="2519" spans="1:2">
      <c r="A2519" s="65"/>
      <c r="B2519" s="65"/>
    </row>
    <row r="2520" spans="1:2">
      <c r="A2520" s="65"/>
      <c r="B2520" s="65"/>
    </row>
    <row r="2521" spans="1:2">
      <c r="A2521" s="65"/>
      <c r="B2521" s="65"/>
    </row>
    <row r="2522" spans="1:2">
      <c r="A2522" s="65"/>
      <c r="B2522" s="65"/>
    </row>
    <row r="2523" spans="1:2">
      <c r="A2523" s="65"/>
      <c r="B2523" s="65"/>
    </row>
    <row r="2524" spans="1:2">
      <c r="A2524" s="65"/>
      <c r="B2524" s="65"/>
    </row>
    <row r="2525" spans="1:2">
      <c r="A2525" s="65"/>
      <c r="B2525" s="65"/>
    </row>
    <row r="2526" spans="1:2">
      <c r="A2526" s="65"/>
      <c r="B2526" s="65"/>
    </row>
    <row r="2527" spans="1:2">
      <c r="A2527" s="65"/>
      <c r="B2527" s="65"/>
    </row>
    <row r="2528" spans="1:2">
      <c r="A2528" s="65"/>
      <c r="B2528" s="65"/>
    </row>
    <row r="2529" spans="1:2">
      <c r="A2529" s="65"/>
      <c r="B2529" s="65"/>
    </row>
    <row r="2530" spans="1:2">
      <c r="A2530" s="65"/>
      <c r="B2530" s="65"/>
    </row>
    <row r="2531" spans="1:2">
      <c r="A2531" s="65"/>
      <c r="B2531" s="65"/>
    </row>
    <row r="2532" spans="1:2">
      <c r="A2532" s="65"/>
      <c r="B2532" s="65"/>
    </row>
    <row r="2533" spans="1:2">
      <c r="A2533" s="65"/>
      <c r="B2533" s="65"/>
    </row>
    <row r="2534" spans="1:2">
      <c r="A2534" s="65"/>
      <c r="B2534" s="65"/>
    </row>
    <row r="2535" spans="1:2">
      <c r="A2535" s="65"/>
      <c r="B2535" s="65"/>
    </row>
    <row r="2536" spans="1:2">
      <c r="A2536" s="65"/>
      <c r="B2536" s="65"/>
    </row>
    <row r="2537" spans="1:2">
      <c r="A2537" s="65"/>
      <c r="B2537" s="65"/>
    </row>
    <row r="2538" spans="1:2">
      <c r="A2538" s="65"/>
      <c r="B2538" s="65"/>
    </row>
    <row r="2539" spans="1:2">
      <c r="A2539" s="65"/>
      <c r="B2539" s="65"/>
    </row>
    <row r="2540" spans="1:2">
      <c r="A2540" s="65"/>
      <c r="B2540" s="65"/>
    </row>
    <row r="2541" spans="1:2">
      <c r="A2541" s="65"/>
      <c r="B2541" s="65"/>
    </row>
    <row r="2542" spans="1:2">
      <c r="A2542" s="65"/>
      <c r="B2542" s="65"/>
    </row>
    <row r="2543" spans="1:2">
      <c r="A2543" s="65"/>
      <c r="B2543" s="65"/>
    </row>
    <row r="2544" spans="1:2">
      <c r="A2544" s="65"/>
      <c r="B2544" s="65"/>
    </row>
    <row r="2545" spans="1:2">
      <c r="A2545" s="65"/>
      <c r="B2545" s="65"/>
    </row>
    <row r="2546" spans="1:2">
      <c r="A2546" s="65"/>
      <c r="B2546" s="65"/>
    </row>
    <row r="2547" spans="1:2">
      <c r="A2547" s="65"/>
      <c r="B2547" s="65"/>
    </row>
    <row r="2548" spans="1:2">
      <c r="A2548" s="65"/>
      <c r="B2548" s="65"/>
    </row>
    <row r="2549" spans="1:2">
      <c r="A2549" s="65"/>
      <c r="B2549" s="65"/>
    </row>
    <row r="2550" spans="1:2">
      <c r="A2550" s="65"/>
      <c r="B2550" s="65"/>
    </row>
    <row r="2551" spans="1:2">
      <c r="A2551" s="65"/>
      <c r="B2551" s="65"/>
    </row>
    <row r="2552" spans="1:2">
      <c r="A2552" s="65"/>
      <c r="B2552" s="65"/>
    </row>
    <row r="2553" spans="1:2">
      <c r="A2553" s="65"/>
      <c r="B2553" s="65"/>
    </row>
    <row r="2554" spans="1:2">
      <c r="A2554" s="65"/>
      <c r="B2554" s="65"/>
    </row>
    <row r="2555" spans="1:2">
      <c r="A2555" s="65"/>
      <c r="B2555" s="65"/>
    </row>
    <row r="2556" spans="1:2">
      <c r="A2556" s="65"/>
      <c r="B2556" s="65"/>
    </row>
    <row r="2557" spans="1:2">
      <c r="A2557" s="65"/>
      <c r="B2557" s="65"/>
    </row>
    <row r="2558" spans="1:2">
      <c r="A2558" s="65"/>
      <c r="B2558" s="65"/>
    </row>
    <row r="2559" spans="1:2">
      <c r="A2559" s="65"/>
      <c r="B2559" s="65"/>
    </row>
    <row r="2560" spans="1:2">
      <c r="A2560" s="65"/>
      <c r="B2560" s="65"/>
    </row>
    <row r="2561" spans="1:2">
      <c r="A2561" s="65"/>
      <c r="B2561" s="65"/>
    </row>
    <row r="2562" spans="1:2">
      <c r="A2562" s="65"/>
      <c r="B2562" s="65"/>
    </row>
    <row r="2563" spans="1:2">
      <c r="A2563" s="65"/>
      <c r="B2563" s="65"/>
    </row>
    <row r="2564" spans="1:2">
      <c r="A2564" s="65"/>
      <c r="B2564" s="65"/>
    </row>
    <row r="2565" spans="1:2">
      <c r="A2565" s="65"/>
      <c r="B2565" s="65"/>
    </row>
    <row r="2566" spans="1:2">
      <c r="A2566" s="65"/>
      <c r="B2566" s="65"/>
    </row>
    <row r="2567" spans="1:2">
      <c r="A2567" s="65"/>
      <c r="B2567" s="65"/>
    </row>
    <row r="2568" spans="1:2">
      <c r="A2568" s="65"/>
      <c r="B2568" s="65"/>
    </row>
    <row r="2569" spans="1:2">
      <c r="A2569" s="65"/>
      <c r="B2569" s="65"/>
    </row>
    <row r="2570" spans="1:2">
      <c r="A2570" s="65"/>
      <c r="B2570" s="65"/>
    </row>
    <row r="2571" spans="1:2">
      <c r="A2571" s="65"/>
      <c r="B2571" s="65"/>
    </row>
    <row r="2572" spans="1:2">
      <c r="A2572" s="65"/>
      <c r="B2572" s="65"/>
    </row>
    <row r="2573" spans="1:2">
      <c r="A2573" s="65"/>
      <c r="B2573" s="65"/>
    </row>
    <row r="2574" spans="1:2">
      <c r="A2574" s="65"/>
      <c r="B2574" s="65"/>
    </row>
    <row r="2575" spans="1:2">
      <c r="A2575" s="65"/>
      <c r="B2575" s="65"/>
    </row>
    <row r="2576" spans="1:2">
      <c r="A2576" s="65"/>
      <c r="B2576" s="65"/>
    </row>
    <row r="2577" spans="1:2">
      <c r="A2577" s="65"/>
      <c r="B2577" s="65"/>
    </row>
    <row r="2578" spans="1:2">
      <c r="A2578" s="65"/>
      <c r="B2578" s="65"/>
    </row>
    <row r="2579" spans="1:2">
      <c r="A2579" s="65"/>
      <c r="B2579" s="65"/>
    </row>
    <row r="2580" spans="1:2">
      <c r="A2580" s="65"/>
      <c r="B2580" s="65"/>
    </row>
    <row r="2581" spans="1:2">
      <c r="A2581" s="65"/>
      <c r="B2581" s="65"/>
    </row>
    <row r="2582" spans="1:2">
      <c r="A2582" s="65"/>
      <c r="B2582" s="65"/>
    </row>
    <row r="2583" spans="1:2">
      <c r="A2583" s="65"/>
      <c r="B2583" s="65"/>
    </row>
    <row r="2584" spans="1:2">
      <c r="A2584" s="65"/>
      <c r="B2584" s="65"/>
    </row>
    <row r="2585" spans="1:2">
      <c r="A2585" s="65"/>
      <c r="B2585" s="65"/>
    </row>
    <row r="2586" spans="1:2">
      <c r="A2586" s="65"/>
      <c r="B2586" s="65"/>
    </row>
    <row r="2587" spans="1:2">
      <c r="A2587" s="65"/>
      <c r="B2587" s="65"/>
    </row>
    <row r="2588" spans="1:2">
      <c r="A2588" s="65"/>
      <c r="B2588" s="65"/>
    </row>
    <row r="2589" spans="1:2">
      <c r="A2589" s="65"/>
      <c r="B2589" s="65"/>
    </row>
    <row r="2590" spans="1:2">
      <c r="A2590" s="65"/>
      <c r="B2590" s="65"/>
    </row>
    <row r="2591" spans="1:2">
      <c r="A2591" s="65"/>
      <c r="B2591" s="65"/>
    </row>
    <row r="2592" spans="1:2">
      <c r="A2592" s="65"/>
      <c r="B2592" s="65"/>
    </row>
    <row r="2593" spans="1:2">
      <c r="A2593" s="65"/>
      <c r="B2593" s="65"/>
    </row>
    <row r="2594" spans="1:2">
      <c r="A2594" s="65"/>
      <c r="B2594" s="65"/>
    </row>
    <row r="2595" spans="1:2">
      <c r="A2595" s="65"/>
      <c r="B2595" s="65"/>
    </row>
    <row r="2596" spans="1:2">
      <c r="A2596" s="65"/>
      <c r="B2596" s="65"/>
    </row>
    <row r="2597" spans="1:2">
      <c r="A2597" s="65"/>
      <c r="B2597" s="65"/>
    </row>
    <row r="2598" spans="1:2">
      <c r="A2598" s="65"/>
      <c r="B2598" s="65"/>
    </row>
    <row r="2599" spans="1:2">
      <c r="A2599" s="65"/>
      <c r="B2599" s="65"/>
    </row>
    <row r="2600" spans="1:2">
      <c r="A2600" s="65"/>
      <c r="B2600" s="65"/>
    </row>
    <row r="2601" spans="1:2">
      <c r="A2601" s="65"/>
      <c r="B2601" s="65"/>
    </row>
    <row r="2602" spans="1:2">
      <c r="A2602" s="65"/>
      <c r="B2602" s="65"/>
    </row>
    <row r="2603" spans="1:2">
      <c r="A2603" s="65"/>
      <c r="B2603" s="65"/>
    </row>
    <row r="2604" spans="1:2">
      <c r="A2604" s="65"/>
      <c r="B2604" s="65"/>
    </row>
    <row r="2605" spans="1:2">
      <c r="A2605" s="65"/>
      <c r="B2605" s="65"/>
    </row>
    <row r="2606" spans="1:2">
      <c r="A2606" s="65"/>
      <c r="B2606" s="65"/>
    </row>
    <row r="2607" spans="1:2">
      <c r="A2607" s="65"/>
      <c r="B2607" s="65"/>
    </row>
    <row r="2608" spans="1:2">
      <c r="A2608" s="65"/>
      <c r="B2608" s="65"/>
    </row>
    <row r="2609" spans="1:2">
      <c r="A2609" s="65"/>
      <c r="B2609" s="65"/>
    </row>
    <row r="2610" spans="1:2">
      <c r="A2610" s="65"/>
      <c r="B2610" s="65"/>
    </row>
    <row r="2611" spans="1:2">
      <c r="A2611" s="65"/>
      <c r="B2611" s="65"/>
    </row>
    <row r="2612" spans="1:2">
      <c r="A2612" s="65"/>
      <c r="B2612" s="65"/>
    </row>
    <row r="2613" spans="1:2">
      <c r="A2613" s="65"/>
      <c r="B2613" s="65"/>
    </row>
    <row r="2614" spans="1:2">
      <c r="A2614" s="65"/>
      <c r="B2614" s="65"/>
    </row>
    <row r="2615" spans="1:2">
      <c r="A2615" s="65"/>
      <c r="B2615" s="65"/>
    </row>
    <row r="2616" spans="1:2">
      <c r="A2616" s="65"/>
      <c r="B2616" s="65"/>
    </row>
    <row r="2617" spans="1:2">
      <c r="A2617" s="65"/>
      <c r="B2617" s="65"/>
    </row>
    <row r="2618" spans="1:2">
      <c r="A2618" s="65"/>
      <c r="B2618" s="65"/>
    </row>
    <row r="2619" spans="1:2">
      <c r="A2619" s="65"/>
      <c r="B2619" s="65"/>
    </row>
    <row r="2620" spans="1:2">
      <c r="A2620" s="65"/>
      <c r="B2620" s="65"/>
    </row>
    <row r="2621" spans="1:2">
      <c r="A2621" s="65"/>
      <c r="B2621" s="65"/>
    </row>
    <row r="2622" spans="1:2">
      <c r="A2622" s="65"/>
      <c r="B2622" s="65"/>
    </row>
    <row r="2623" spans="1:2">
      <c r="A2623" s="65"/>
      <c r="B2623" s="65"/>
    </row>
    <row r="2624" spans="1:2">
      <c r="A2624" s="65"/>
      <c r="B2624" s="65"/>
    </row>
    <row r="2625" spans="1:2">
      <c r="A2625" s="65"/>
      <c r="B2625" s="65"/>
    </row>
    <row r="2626" spans="1:2">
      <c r="A2626" s="65"/>
      <c r="B2626" s="65"/>
    </row>
    <row r="2627" spans="1:2">
      <c r="A2627" s="65"/>
      <c r="B2627" s="65"/>
    </row>
    <row r="2628" spans="1:2">
      <c r="A2628" s="65"/>
      <c r="B2628" s="65"/>
    </row>
    <row r="2629" spans="1:2">
      <c r="A2629" s="65"/>
      <c r="B2629" s="65"/>
    </row>
    <row r="2630" spans="1:2">
      <c r="A2630" s="65"/>
      <c r="B2630" s="65"/>
    </row>
    <row r="2631" spans="1:2">
      <c r="A2631" s="65"/>
      <c r="B2631" s="65"/>
    </row>
    <row r="2632" spans="1:2">
      <c r="A2632" s="65"/>
      <c r="B2632" s="65"/>
    </row>
    <row r="2633" spans="1:2">
      <c r="A2633" s="65"/>
      <c r="B2633" s="65"/>
    </row>
    <row r="2634" spans="1:2">
      <c r="A2634" s="65"/>
      <c r="B2634" s="65"/>
    </row>
    <row r="2635" spans="1:2">
      <c r="A2635" s="65"/>
      <c r="B2635" s="65"/>
    </row>
    <row r="2636" spans="1:2">
      <c r="A2636" s="65"/>
      <c r="B2636" s="65"/>
    </row>
    <row r="2637" spans="1:2">
      <c r="A2637" s="65"/>
      <c r="B2637" s="65"/>
    </row>
    <row r="2638" spans="1:2">
      <c r="A2638" s="65"/>
      <c r="B2638" s="65"/>
    </row>
    <row r="2639" spans="1:2">
      <c r="A2639" s="65"/>
      <c r="B2639" s="65"/>
    </row>
    <row r="2640" spans="1:2">
      <c r="A2640" s="65"/>
      <c r="B2640" s="65"/>
    </row>
    <row r="2641" spans="1:2">
      <c r="A2641" s="65"/>
      <c r="B2641" s="65"/>
    </row>
    <row r="2642" spans="1:2">
      <c r="A2642" s="65"/>
      <c r="B2642" s="65"/>
    </row>
    <row r="2643" spans="1:2">
      <c r="A2643" s="65"/>
      <c r="B2643" s="65"/>
    </row>
    <row r="2644" spans="1:2">
      <c r="A2644" s="65"/>
      <c r="B2644" s="65"/>
    </row>
    <row r="2645" spans="1:2">
      <c r="A2645" s="65"/>
      <c r="B2645" s="65"/>
    </row>
    <row r="2646" spans="1:2">
      <c r="A2646" s="65"/>
      <c r="B2646" s="65"/>
    </row>
    <row r="2647" spans="1:2">
      <c r="A2647" s="65"/>
      <c r="B2647" s="65"/>
    </row>
    <row r="2648" spans="1:2">
      <c r="A2648" s="65"/>
      <c r="B2648" s="65"/>
    </row>
    <row r="2649" spans="1:2">
      <c r="A2649" s="65"/>
      <c r="B2649" s="65"/>
    </row>
    <row r="2650" spans="1:2">
      <c r="A2650" s="65"/>
      <c r="B2650" s="65"/>
    </row>
    <row r="2651" spans="1:2">
      <c r="A2651" s="65"/>
      <c r="B2651" s="65"/>
    </row>
    <row r="2652" spans="1:2">
      <c r="A2652" s="65"/>
      <c r="B2652" s="65"/>
    </row>
    <row r="2653" spans="1:2">
      <c r="A2653" s="65"/>
      <c r="B2653" s="65"/>
    </row>
    <row r="2654" spans="1:2">
      <c r="A2654" s="65"/>
      <c r="B2654" s="65"/>
    </row>
    <row r="2655" spans="1:2">
      <c r="A2655" s="65"/>
      <c r="B2655" s="65"/>
    </row>
    <row r="2656" spans="1:2">
      <c r="A2656" s="65"/>
      <c r="B2656" s="65"/>
    </row>
    <row r="2657" spans="1:2">
      <c r="A2657" s="65"/>
      <c r="B2657" s="65"/>
    </row>
    <row r="2658" spans="1:2">
      <c r="A2658" s="65"/>
      <c r="B2658" s="65"/>
    </row>
    <row r="2659" spans="1:2">
      <c r="A2659" s="65"/>
      <c r="B2659" s="65"/>
    </row>
    <row r="2660" spans="1:2">
      <c r="A2660" s="65"/>
      <c r="B2660" s="65"/>
    </row>
    <row r="2661" spans="1:2">
      <c r="A2661" s="65"/>
      <c r="B2661" s="65"/>
    </row>
    <row r="2662" spans="1:2">
      <c r="A2662" s="65"/>
      <c r="B2662" s="65"/>
    </row>
    <row r="2663" spans="1:2">
      <c r="A2663" s="65"/>
      <c r="B2663" s="65"/>
    </row>
    <row r="2664" spans="1:2">
      <c r="A2664" s="65"/>
      <c r="B2664" s="65"/>
    </row>
    <row r="2665" spans="1:2">
      <c r="A2665" s="65"/>
      <c r="B2665" s="65"/>
    </row>
    <row r="2666" spans="1:2">
      <c r="A2666" s="65"/>
      <c r="B2666" s="65"/>
    </row>
    <row r="2667" spans="1:2">
      <c r="A2667" s="65"/>
      <c r="B2667" s="65"/>
    </row>
    <row r="2668" spans="1:2">
      <c r="A2668" s="65"/>
      <c r="B2668" s="65"/>
    </row>
    <row r="2669" spans="1:2">
      <c r="A2669" s="65"/>
      <c r="B2669" s="65"/>
    </row>
    <row r="2670" spans="1:2">
      <c r="A2670" s="65"/>
      <c r="B2670" s="65"/>
    </row>
    <row r="2671" spans="1:2">
      <c r="A2671" s="65"/>
      <c r="B2671" s="65"/>
    </row>
    <row r="2672" spans="1:2">
      <c r="A2672" s="65"/>
      <c r="B2672" s="65"/>
    </row>
    <row r="2673" spans="1:2">
      <c r="A2673" s="65"/>
      <c r="B2673" s="65"/>
    </row>
    <row r="2674" spans="1:2">
      <c r="A2674" s="65"/>
      <c r="B2674" s="65"/>
    </row>
    <row r="2675" spans="1:2">
      <c r="A2675" s="65"/>
      <c r="B2675" s="65"/>
    </row>
    <row r="2676" spans="1:2">
      <c r="A2676" s="65"/>
      <c r="B2676" s="65"/>
    </row>
    <row r="2677" spans="1:2">
      <c r="A2677" s="65"/>
      <c r="B2677" s="65"/>
    </row>
    <row r="2678" spans="1:2">
      <c r="A2678" s="65"/>
      <c r="B2678" s="65"/>
    </row>
    <row r="2679" spans="1:2">
      <c r="A2679" s="65"/>
      <c r="B2679" s="65"/>
    </row>
    <row r="2680" spans="1:2">
      <c r="A2680" s="65"/>
      <c r="B2680" s="65"/>
    </row>
    <row r="2681" spans="1:2">
      <c r="A2681" s="65"/>
      <c r="B2681" s="65"/>
    </row>
    <row r="2682" spans="1:2">
      <c r="A2682" s="65"/>
      <c r="B2682" s="65"/>
    </row>
    <row r="2683" spans="1:2">
      <c r="A2683" s="65"/>
      <c r="B2683" s="65"/>
    </row>
    <row r="2684" spans="1:2">
      <c r="A2684" s="65"/>
      <c r="B2684" s="65"/>
    </row>
    <row r="2685" spans="1:2">
      <c r="A2685" s="65"/>
      <c r="B2685" s="65"/>
    </row>
    <row r="2686" spans="1:2">
      <c r="A2686" s="65"/>
      <c r="B2686" s="65"/>
    </row>
    <row r="2687" spans="1:2">
      <c r="A2687" s="65"/>
      <c r="B2687" s="65"/>
    </row>
    <row r="2688" spans="1:2">
      <c r="A2688" s="65"/>
      <c r="B2688" s="65"/>
    </row>
    <row r="2689" spans="1:2">
      <c r="A2689" s="65"/>
      <c r="B2689" s="65"/>
    </row>
    <row r="2690" spans="1:2">
      <c r="A2690" s="65"/>
      <c r="B2690" s="65"/>
    </row>
    <row r="2691" spans="1:2">
      <c r="A2691" s="65"/>
      <c r="B2691" s="65"/>
    </row>
    <row r="2692" spans="1:2">
      <c r="A2692" s="65"/>
      <c r="B2692" s="65"/>
    </row>
    <row r="2693" spans="1:2">
      <c r="A2693" s="65"/>
      <c r="B2693" s="65"/>
    </row>
    <row r="2694" spans="1:2">
      <c r="A2694" s="65"/>
      <c r="B2694" s="65"/>
    </row>
    <row r="2695" spans="1:2">
      <c r="A2695" s="65"/>
      <c r="B2695" s="65"/>
    </row>
    <row r="2696" spans="1:2">
      <c r="A2696" s="65"/>
      <c r="B2696" s="65"/>
    </row>
    <row r="2697" spans="1:2">
      <c r="A2697" s="65"/>
      <c r="B2697" s="65"/>
    </row>
    <row r="2698" spans="1:2">
      <c r="A2698" s="65"/>
      <c r="B2698" s="65"/>
    </row>
    <row r="2699" spans="1:2">
      <c r="A2699" s="65"/>
      <c r="B2699" s="65"/>
    </row>
    <row r="2700" spans="1:2">
      <c r="A2700" s="65"/>
      <c r="B2700" s="65"/>
    </row>
    <row r="2701" spans="1:2">
      <c r="A2701" s="65"/>
      <c r="B2701" s="65"/>
    </row>
    <row r="2702" spans="1:2">
      <c r="A2702" s="65"/>
      <c r="B2702" s="65"/>
    </row>
    <row r="2703" spans="1:2">
      <c r="A2703" s="65"/>
      <c r="B2703" s="65"/>
    </row>
    <row r="2704" spans="1:2">
      <c r="A2704" s="65"/>
      <c r="B2704" s="65"/>
    </row>
    <row r="2705" spans="1:2">
      <c r="A2705" s="65"/>
      <c r="B2705" s="65"/>
    </row>
    <row r="2706" spans="1:2">
      <c r="A2706" s="65"/>
      <c r="B2706" s="65"/>
    </row>
    <row r="2707" spans="1:2">
      <c r="A2707" s="65"/>
      <c r="B2707" s="65"/>
    </row>
    <row r="2708" spans="1:2">
      <c r="A2708" s="65"/>
      <c r="B2708" s="65"/>
    </row>
    <row r="2709" spans="1:2">
      <c r="A2709" s="65"/>
      <c r="B2709" s="65"/>
    </row>
    <row r="2710" spans="1:2">
      <c r="A2710" s="65"/>
      <c r="B2710" s="65"/>
    </row>
    <row r="2711" spans="1:2">
      <c r="A2711" s="65"/>
      <c r="B2711" s="65"/>
    </row>
    <row r="2712" spans="1:2">
      <c r="A2712" s="65"/>
      <c r="B2712" s="65"/>
    </row>
    <row r="2713" spans="1:2">
      <c r="A2713" s="65"/>
      <c r="B2713" s="65"/>
    </row>
    <row r="2714" spans="1:2">
      <c r="A2714" s="65"/>
      <c r="B2714" s="65"/>
    </row>
    <row r="2715" spans="1:2">
      <c r="A2715" s="65"/>
      <c r="B2715" s="65"/>
    </row>
    <row r="2716" spans="1:2">
      <c r="A2716" s="65"/>
      <c r="B2716" s="65"/>
    </row>
    <row r="2717" spans="1:2">
      <c r="A2717" s="65"/>
      <c r="B2717" s="65"/>
    </row>
    <row r="2718" spans="1:2">
      <c r="A2718" s="65"/>
      <c r="B2718" s="65"/>
    </row>
    <row r="2719" spans="1:2">
      <c r="A2719" s="65"/>
      <c r="B2719" s="65"/>
    </row>
    <row r="2720" spans="1:2">
      <c r="A2720" s="65"/>
      <c r="B2720" s="65"/>
    </row>
    <row r="2721" spans="1:2">
      <c r="A2721" s="65"/>
      <c r="B2721" s="65"/>
    </row>
    <row r="2722" spans="1:2">
      <c r="A2722" s="65"/>
      <c r="B2722" s="65"/>
    </row>
    <row r="2723" spans="1:2">
      <c r="A2723" s="65"/>
      <c r="B2723" s="65"/>
    </row>
    <row r="2724" spans="1:2">
      <c r="A2724" s="65"/>
      <c r="B2724" s="65"/>
    </row>
    <row r="2725" spans="1:2">
      <c r="A2725" s="65"/>
      <c r="B2725" s="65"/>
    </row>
    <row r="2726" spans="1:2">
      <c r="A2726" s="65"/>
      <c r="B2726" s="65"/>
    </row>
    <row r="2727" spans="1:2">
      <c r="A2727" s="65"/>
      <c r="B2727" s="65"/>
    </row>
    <row r="2728" spans="1:2">
      <c r="A2728" s="65"/>
      <c r="B2728" s="65"/>
    </row>
    <row r="2729" spans="1:2">
      <c r="A2729" s="65"/>
      <c r="B2729" s="65"/>
    </row>
    <row r="2730" spans="1:2">
      <c r="A2730" s="65"/>
      <c r="B2730" s="65"/>
    </row>
    <row r="2731" spans="1:2">
      <c r="A2731" s="65"/>
      <c r="B2731" s="65"/>
    </row>
    <row r="2732" spans="1:2">
      <c r="A2732" s="65"/>
      <c r="B2732" s="65"/>
    </row>
    <row r="2733" spans="1:2">
      <c r="A2733" s="65"/>
      <c r="B2733" s="65"/>
    </row>
    <row r="2734" spans="1:2">
      <c r="A2734" s="65"/>
      <c r="B2734" s="65"/>
    </row>
    <row r="2735" spans="1:2">
      <c r="A2735" s="65"/>
      <c r="B2735" s="65"/>
    </row>
    <row r="2736" spans="1:2">
      <c r="A2736" s="65"/>
      <c r="B2736" s="65"/>
    </row>
    <row r="2737" spans="1:2">
      <c r="A2737" s="65"/>
      <c r="B2737" s="65"/>
    </row>
    <row r="2738" spans="1:2">
      <c r="A2738" s="65"/>
      <c r="B2738" s="65"/>
    </row>
    <row r="2739" spans="1:2">
      <c r="A2739" s="65"/>
      <c r="B2739" s="65"/>
    </row>
    <row r="2740" spans="1:2">
      <c r="A2740" s="65"/>
      <c r="B2740" s="65"/>
    </row>
    <row r="2741" spans="1:2">
      <c r="A2741" s="65"/>
      <c r="B2741" s="65"/>
    </row>
    <row r="2742" spans="1:2">
      <c r="A2742" s="65"/>
      <c r="B2742" s="65"/>
    </row>
    <row r="2743" spans="1:2">
      <c r="A2743" s="65"/>
      <c r="B2743" s="65"/>
    </row>
    <row r="2744" spans="1:2">
      <c r="A2744" s="65"/>
      <c r="B2744" s="65"/>
    </row>
    <row r="2745" spans="1:2">
      <c r="A2745" s="65"/>
      <c r="B2745" s="65"/>
    </row>
    <row r="2746" spans="1:2">
      <c r="A2746" s="65"/>
      <c r="B2746" s="65"/>
    </row>
    <row r="2747" spans="1:2">
      <c r="A2747" s="65"/>
      <c r="B2747" s="65"/>
    </row>
    <row r="2748" spans="1:2">
      <c r="A2748" s="65"/>
      <c r="B2748" s="65"/>
    </row>
    <row r="2749" spans="1:2">
      <c r="A2749" s="65"/>
      <c r="B2749" s="65"/>
    </row>
    <row r="2750" spans="1:2">
      <c r="A2750" s="65"/>
      <c r="B2750" s="65"/>
    </row>
    <row r="2751" spans="1:2">
      <c r="A2751" s="65"/>
      <c r="B2751" s="65"/>
    </row>
    <row r="2752" spans="1:2">
      <c r="A2752" s="65"/>
      <c r="B2752" s="65"/>
    </row>
    <row r="2753" spans="1:2">
      <c r="A2753" s="65"/>
      <c r="B2753" s="65"/>
    </row>
    <row r="2754" spans="1:2">
      <c r="A2754" s="65"/>
      <c r="B2754" s="65"/>
    </row>
    <row r="2755" spans="1:2">
      <c r="A2755" s="65"/>
      <c r="B2755" s="65"/>
    </row>
    <row r="2756" spans="1:2">
      <c r="A2756" s="65"/>
      <c r="B2756" s="65"/>
    </row>
    <row r="2757" spans="1:2">
      <c r="A2757" s="65"/>
      <c r="B2757" s="65"/>
    </row>
    <row r="2758" spans="1:2">
      <c r="A2758" s="65"/>
      <c r="B2758" s="65"/>
    </row>
    <row r="2759" spans="1:2">
      <c r="A2759" s="65"/>
      <c r="B2759" s="65"/>
    </row>
    <row r="2760" spans="1:2">
      <c r="A2760" s="65"/>
      <c r="B2760" s="65"/>
    </row>
    <row r="2761" spans="1:2">
      <c r="A2761" s="65"/>
      <c r="B2761" s="65"/>
    </row>
    <row r="2762" spans="1:2">
      <c r="A2762" s="65"/>
      <c r="B2762" s="65"/>
    </row>
    <row r="2763" spans="1:2">
      <c r="A2763" s="65"/>
      <c r="B2763" s="65"/>
    </row>
    <row r="2764" spans="1:2">
      <c r="A2764" s="65"/>
      <c r="B2764" s="65"/>
    </row>
    <row r="2765" spans="1:2">
      <c r="A2765" s="65"/>
      <c r="B2765" s="65"/>
    </row>
    <row r="2766" spans="1:2">
      <c r="A2766" s="65"/>
      <c r="B2766" s="65"/>
    </row>
    <row r="2767" spans="1:2">
      <c r="A2767" s="65"/>
      <c r="B2767" s="65"/>
    </row>
    <row r="2768" spans="1:2">
      <c r="A2768" s="65"/>
      <c r="B2768" s="65"/>
    </row>
    <row r="2769" spans="1:2">
      <c r="A2769" s="65"/>
      <c r="B2769" s="65"/>
    </row>
    <row r="2770" spans="1:2">
      <c r="A2770" s="65"/>
      <c r="B2770" s="65"/>
    </row>
    <row r="2771" spans="1:2">
      <c r="A2771" s="65"/>
      <c r="B2771" s="65"/>
    </row>
    <row r="2772" spans="1:2">
      <c r="A2772" s="65"/>
      <c r="B2772" s="65"/>
    </row>
    <row r="2773" spans="1:2">
      <c r="A2773" s="65"/>
      <c r="B2773" s="65"/>
    </row>
    <row r="2774" spans="1:2">
      <c r="A2774" s="65"/>
      <c r="B2774" s="65"/>
    </row>
    <row r="2775" spans="1:2">
      <c r="A2775" s="65"/>
      <c r="B2775" s="65"/>
    </row>
    <row r="2776" spans="1:2">
      <c r="A2776" s="65"/>
      <c r="B2776" s="65"/>
    </row>
    <row r="2777" spans="1:2">
      <c r="A2777" s="65"/>
      <c r="B2777" s="65"/>
    </row>
    <row r="2778" spans="1:2">
      <c r="A2778" s="65"/>
      <c r="B2778" s="65"/>
    </row>
    <row r="2779" spans="1:2">
      <c r="A2779" s="65"/>
      <c r="B2779" s="65"/>
    </row>
    <row r="2780" spans="1:2">
      <c r="A2780" s="65"/>
      <c r="B2780" s="65"/>
    </row>
    <row r="2781" spans="1:2">
      <c r="A2781" s="65"/>
      <c r="B2781" s="65"/>
    </row>
    <row r="2782" spans="1:2">
      <c r="A2782" s="65"/>
      <c r="B2782" s="65"/>
    </row>
    <row r="2783" spans="1:2">
      <c r="A2783" s="65"/>
      <c r="B2783" s="65"/>
    </row>
    <row r="2784" spans="1:2">
      <c r="A2784" s="65"/>
      <c r="B2784" s="65"/>
    </row>
    <row r="2785" spans="1:2">
      <c r="A2785" s="65"/>
      <c r="B2785" s="65"/>
    </row>
    <row r="2786" spans="1:2">
      <c r="A2786" s="65"/>
      <c r="B2786" s="65"/>
    </row>
    <row r="2787" spans="1:2">
      <c r="A2787" s="65"/>
      <c r="B2787" s="65"/>
    </row>
    <row r="2788" spans="1:2">
      <c r="A2788" s="65"/>
      <c r="B2788" s="65"/>
    </row>
    <row r="2789" spans="1:2">
      <c r="A2789" s="65"/>
      <c r="B2789" s="65"/>
    </row>
    <row r="2790" spans="1:2">
      <c r="A2790" s="65"/>
      <c r="B2790" s="65"/>
    </row>
    <row r="2791" spans="1:2">
      <c r="A2791" s="65"/>
      <c r="B2791" s="65"/>
    </row>
    <row r="2792" spans="1:2">
      <c r="A2792" s="65"/>
      <c r="B2792" s="65"/>
    </row>
    <row r="2793" spans="1:2">
      <c r="A2793" s="65"/>
      <c r="B2793" s="65"/>
    </row>
    <row r="2794" spans="1:2">
      <c r="A2794" s="65"/>
      <c r="B2794" s="65"/>
    </row>
    <row r="2795" spans="1:2">
      <c r="A2795" s="65"/>
      <c r="B2795" s="65"/>
    </row>
    <row r="2796" spans="1:2">
      <c r="A2796" s="65"/>
      <c r="B2796" s="65"/>
    </row>
    <row r="2797" spans="1:2">
      <c r="A2797" s="65"/>
      <c r="B2797" s="65"/>
    </row>
    <row r="2798" spans="1:2">
      <c r="A2798" s="65"/>
      <c r="B2798" s="65"/>
    </row>
    <row r="2799" spans="1:2">
      <c r="A2799" s="65"/>
      <c r="B2799" s="65"/>
    </row>
    <row r="2800" spans="1:2">
      <c r="A2800" s="65"/>
      <c r="B2800" s="65"/>
    </row>
    <row r="2801" spans="1:2">
      <c r="A2801" s="65"/>
      <c r="B2801" s="65"/>
    </row>
    <row r="2802" spans="1:2">
      <c r="A2802" s="65"/>
      <c r="B2802" s="65"/>
    </row>
    <row r="2803" spans="1:2">
      <c r="A2803" s="65"/>
      <c r="B2803" s="65"/>
    </row>
    <row r="2804" spans="1:2">
      <c r="A2804" s="65"/>
      <c r="B2804" s="65"/>
    </row>
    <row r="2805" spans="1:2">
      <c r="A2805" s="65"/>
      <c r="B2805" s="65"/>
    </row>
    <row r="2806" spans="1:2">
      <c r="A2806" s="65"/>
      <c r="B2806" s="65"/>
    </row>
    <row r="2807" spans="1:2">
      <c r="A2807" s="65"/>
      <c r="B2807" s="65"/>
    </row>
    <row r="2808" spans="1:2">
      <c r="A2808" s="65"/>
      <c r="B2808" s="65"/>
    </row>
    <row r="2809" spans="1:2">
      <c r="A2809" s="65"/>
      <c r="B2809" s="65"/>
    </row>
    <row r="2810" spans="1:2">
      <c r="A2810" s="65"/>
      <c r="B2810" s="65"/>
    </row>
    <row r="2811" spans="1:2">
      <c r="A2811" s="65"/>
      <c r="B2811" s="65"/>
    </row>
    <row r="2812" spans="1:2">
      <c r="A2812" s="65"/>
      <c r="B2812" s="65"/>
    </row>
    <row r="2813" spans="1:2">
      <c r="A2813" s="65"/>
      <c r="B2813" s="65"/>
    </row>
    <row r="2814" spans="1:2">
      <c r="A2814" s="65"/>
      <c r="B2814" s="65"/>
    </row>
    <row r="2815" spans="1:2">
      <c r="A2815" s="65"/>
      <c r="B2815" s="65"/>
    </row>
    <row r="2816" spans="1:2">
      <c r="A2816" s="65"/>
      <c r="B2816" s="65"/>
    </row>
    <row r="2817" spans="1:2">
      <c r="A2817" s="65"/>
      <c r="B2817" s="65"/>
    </row>
    <row r="2818" spans="1:2">
      <c r="A2818" s="65"/>
      <c r="B2818" s="65"/>
    </row>
    <row r="2819" spans="1:2">
      <c r="A2819" s="65"/>
      <c r="B2819" s="65"/>
    </row>
    <row r="2820" spans="1:2">
      <c r="A2820" s="65"/>
      <c r="B2820" s="65"/>
    </row>
    <row r="2821" spans="1:2">
      <c r="A2821" s="65"/>
      <c r="B2821" s="65"/>
    </row>
    <row r="2822" spans="1:2">
      <c r="A2822" s="65"/>
      <c r="B2822" s="65"/>
    </row>
    <row r="2823" spans="1:2">
      <c r="A2823" s="65"/>
      <c r="B2823" s="65"/>
    </row>
    <row r="2824" spans="1:2">
      <c r="A2824" s="65"/>
      <c r="B2824" s="65"/>
    </row>
    <row r="2825" spans="1:2">
      <c r="A2825" s="65"/>
      <c r="B2825" s="65"/>
    </row>
    <row r="2826" spans="1:2">
      <c r="A2826" s="65"/>
      <c r="B2826" s="65"/>
    </row>
    <row r="2827" spans="1:2">
      <c r="A2827" s="65"/>
      <c r="B2827" s="65"/>
    </row>
    <row r="2828" spans="1:2">
      <c r="A2828" s="65"/>
      <c r="B2828" s="65"/>
    </row>
    <row r="2829" spans="1:2">
      <c r="A2829" s="65"/>
      <c r="B2829" s="65"/>
    </row>
    <row r="2830" spans="1:2">
      <c r="A2830" s="65"/>
      <c r="B2830" s="65"/>
    </row>
    <row r="2831" spans="1:2">
      <c r="A2831" s="65"/>
      <c r="B2831" s="65"/>
    </row>
    <row r="2832" spans="1:2">
      <c r="A2832" s="65"/>
      <c r="B2832" s="65"/>
    </row>
    <row r="2833" spans="1:2">
      <c r="A2833" s="65"/>
      <c r="B2833" s="65"/>
    </row>
    <row r="2834" spans="1:2">
      <c r="A2834" s="65"/>
      <c r="B2834" s="65"/>
    </row>
    <row r="2835" spans="1:2">
      <c r="A2835" s="65"/>
      <c r="B2835" s="65"/>
    </row>
    <row r="2836" spans="1:2">
      <c r="A2836" s="65"/>
      <c r="B2836" s="65"/>
    </row>
    <row r="2837" spans="1:2">
      <c r="A2837" s="65"/>
      <c r="B2837" s="65"/>
    </row>
    <row r="2838" spans="1:2">
      <c r="A2838" s="65"/>
      <c r="B2838" s="65"/>
    </row>
    <row r="2839" spans="1:2">
      <c r="A2839" s="65"/>
      <c r="B2839" s="65"/>
    </row>
    <row r="2840" spans="1:2">
      <c r="A2840" s="65"/>
      <c r="B2840" s="65"/>
    </row>
    <row r="2841" spans="1:2">
      <c r="A2841" s="65"/>
      <c r="B2841" s="65"/>
    </row>
    <row r="2842" spans="1:2">
      <c r="A2842" s="65"/>
      <c r="B2842" s="65"/>
    </row>
    <row r="2843" spans="1:2">
      <c r="A2843" s="65"/>
      <c r="B2843" s="65"/>
    </row>
    <row r="2844" spans="1:2">
      <c r="A2844" s="65"/>
      <c r="B2844" s="65"/>
    </row>
    <row r="2845" spans="1:2">
      <c r="A2845" s="65"/>
      <c r="B2845" s="65"/>
    </row>
    <row r="2846" spans="1:2">
      <c r="A2846" s="65"/>
      <c r="B2846" s="65"/>
    </row>
    <row r="2847" spans="1:2">
      <c r="A2847" s="65"/>
      <c r="B2847" s="65"/>
    </row>
    <row r="2848" spans="1:2">
      <c r="A2848" s="65"/>
      <c r="B2848" s="65"/>
    </row>
    <row r="2849" spans="1:2">
      <c r="A2849" s="65"/>
      <c r="B2849" s="65"/>
    </row>
    <row r="2850" spans="1:2">
      <c r="A2850" s="65"/>
      <c r="B2850" s="65"/>
    </row>
    <row r="2851" spans="1:2">
      <c r="A2851" s="65"/>
      <c r="B2851" s="65"/>
    </row>
    <row r="2852" spans="1:2">
      <c r="A2852" s="65"/>
      <c r="B2852" s="65"/>
    </row>
    <row r="2853" spans="1:2">
      <c r="A2853" s="65"/>
      <c r="B2853" s="65"/>
    </row>
    <row r="2854" spans="1:2">
      <c r="A2854" s="65"/>
      <c r="B2854" s="65"/>
    </row>
    <row r="2855" spans="1:2">
      <c r="A2855" s="65"/>
      <c r="B2855" s="65"/>
    </row>
    <row r="2856" spans="1:2">
      <c r="A2856" s="65"/>
      <c r="B2856" s="65"/>
    </row>
    <row r="2857" spans="1:2">
      <c r="A2857" s="65"/>
      <c r="B2857" s="65"/>
    </row>
    <row r="2858" spans="1:2">
      <c r="A2858" s="65"/>
      <c r="B2858" s="65"/>
    </row>
    <row r="2859" spans="1:2">
      <c r="A2859" s="65"/>
      <c r="B2859" s="65"/>
    </row>
    <row r="2860" spans="1:2">
      <c r="A2860" s="65"/>
      <c r="B2860" s="65"/>
    </row>
    <row r="2861" spans="1:2">
      <c r="A2861" s="65"/>
      <c r="B2861" s="65"/>
    </row>
    <row r="2862" spans="1:2">
      <c r="A2862" s="65"/>
      <c r="B2862" s="65"/>
    </row>
    <row r="2863" spans="1:2">
      <c r="A2863" s="65"/>
      <c r="B2863" s="65"/>
    </row>
    <row r="2864" spans="1:2">
      <c r="A2864" s="65"/>
      <c r="B2864" s="65"/>
    </row>
    <row r="2865" spans="1:2">
      <c r="A2865" s="65"/>
      <c r="B2865" s="65"/>
    </row>
    <row r="2866" spans="1:2">
      <c r="A2866" s="65"/>
      <c r="B2866" s="65"/>
    </row>
    <row r="2867" spans="1:2">
      <c r="A2867" s="65"/>
      <c r="B2867" s="65"/>
    </row>
    <row r="2868" spans="1:2">
      <c r="A2868" s="65"/>
      <c r="B2868" s="65"/>
    </row>
    <row r="2869" spans="1:2">
      <c r="A2869" s="65"/>
      <c r="B2869" s="65"/>
    </row>
    <row r="2870" spans="1:2">
      <c r="A2870" s="65"/>
      <c r="B2870" s="65"/>
    </row>
    <row r="2871" spans="1:2">
      <c r="A2871" s="65"/>
      <c r="B2871" s="65"/>
    </row>
    <row r="2872" spans="1:2">
      <c r="A2872" s="65"/>
      <c r="B2872" s="65"/>
    </row>
    <row r="2873" spans="1:2">
      <c r="A2873" s="65"/>
      <c r="B2873" s="65"/>
    </row>
    <row r="2874" spans="1:2">
      <c r="A2874" s="65"/>
      <c r="B2874" s="65"/>
    </row>
    <row r="2875" spans="1:2">
      <c r="A2875" s="65"/>
      <c r="B2875" s="65"/>
    </row>
    <row r="2876" spans="1:2">
      <c r="A2876" s="65"/>
      <c r="B2876" s="65"/>
    </row>
    <row r="2877" spans="1:2">
      <c r="A2877" s="65"/>
      <c r="B2877" s="65"/>
    </row>
    <row r="2878" spans="1:2">
      <c r="A2878" s="65"/>
      <c r="B2878" s="65"/>
    </row>
    <row r="2879" spans="1:2">
      <c r="A2879" s="65"/>
      <c r="B2879" s="65"/>
    </row>
    <row r="2880" spans="1:2">
      <c r="A2880" s="65"/>
      <c r="B2880" s="65"/>
    </row>
    <row r="2881" spans="1:2">
      <c r="A2881" s="65"/>
      <c r="B2881" s="65"/>
    </row>
    <row r="2882" spans="1:2">
      <c r="A2882" s="65"/>
      <c r="B2882" s="65"/>
    </row>
    <row r="2883" spans="1:2">
      <c r="A2883" s="65"/>
      <c r="B2883" s="65"/>
    </row>
    <row r="2884" spans="1:2">
      <c r="A2884" s="65"/>
      <c r="B2884" s="65"/>
    </row>
    <row r="2885" spans="1:2">
      <c r="A2885" s="65"/>
      <c r="B2885" s="65"/>
    </row>
    <row r="2886" spans="1:2">
      <c r="A2886" s="65"/>
      <c r="B2886" s="65"/>
    </row>
    <row r="2887" spans="1:2">
      <c r="A2887" s="65"/>
      <c r="B2887" s="65"/>
    </row>
    <row r="2888" spans="1:2">
      <c r="A2888" s="65"/>
      <c r="B2888" s="65"/>
    </row>
    <row r="2889" spans="1:2">
      <c r="A2889" s="65"/>
      <c r="B2889" s="65"/>
    </row>
    <row r="2890" spans="1:2">
      <c r="A2890" s="65"/>
      <c r="B2890" s="65"/>
    </row>
    <row r="2891" spans="1:2">
      <c r="A2891" s="65"/>
      <c r="B2891" s="65"/>
    </row>
    <row r="2892" spans="1:2">
      <c r="A2892" s="65"/>
      <c r="B2892" s="65"/>
    </row>
    <row r="2893" spans="1:2">
      <c r="A2893" s="65"/>
      <c r="B2893" s="65"/>
    </row>
    <row r="2894" spans="1:2">
      <c r="A2894" s="65"/>
      <c r="B2894" s="65"/>
    </row>
    <row r="2895" spans="1:2">
      <c r="A2895" s="65"/>
      <c r="B2895" s="65"/>
    </row>
    <row r="2896" spans="1:2">
      <c r="A2896" s="65"/>
      <c r="B2896" s="65"/>
    </row>
    <row r="2897" spans="1:2">
      <c r="A2897" s="65"/>
      <c r="B2897" s="65"/>
    </row>
    <row r="2898" spans="1:2">
      <c r="A2898" s="65"/>
      <c r="B2898" s="65"/>
    </row>
    <row r="2899" spans="1:2">
      <c r="A2899" s="65"/>
      <c r="B2899" s="65"/>
    </row>
    <row r="2900" spans="1:2">
      <c r="A2900" s="65"/>
      <c r="B2900" s="65"/>
    </row>
    <row r="2901" spans="1:2">
      <c r="A2901" s="65"/>
      <c r="B2901" s="65"/>
    </row>
    <row r="2902" spans="1:2">
      <c r="A2902" s="65"/>
      <c r="B2902" s="65"/>
    </row>
    <row r="2903" spans="1:2">
      <c r="A2903" s="65"/>
      <c r="B2903" s="65"/>
    </row>
    <row r="2904" spans="1:2">
      <c r="A2904" s="65"/>
      <c r="B2904" s="65"/>
    </row>
    <row r="2905" spans="1:2">
      <c r="A2905" s="65"/>
      <c r="B2905" s="65"/>
    </row>
    <row r="2906" spans="1:2">
      <c r="A2906" s="65"/>
      <c r="B2906" s="65"/>
    </row>
    <row r="2907" spans="1:2">
      <c r="A2907" s="65"/>
      <c r="B2907" s="65"/>
    </row>
    <row r="2908" spans="1:2">
      <c r="A2908" s="65"/>
      <c r="B2908" s="65"/>
    </row>
    <row r="2909" spans="1:2">
      <c r="A2909" s="65"/>
      <c r="B2909" s="65"/>
    </row>
    <row r="2910" spans="1:2">
      <c r="A2910" s="65"/>
      <c r="B2910" s="65"/>
    </row>
    <row r="2911" spans="1:2">
      <c r="A2911" s="65"/>
      <c r="B2911" s="65"/>
    </row>
    <row r="2912" spans="1:2">
      <c r="A2912" s="65"/>
      <c r="B2912" s="65"/>
    </row>
    <row r="2913" spans="1:2">
      <c r="A2913" s="65"/>
      <c r="B2913" s="65"/>
    </row>
    <row r="2914" spans="1:2">
      <c r="A2914" s="65"/>
      <c r="B2914" s="65"/>
    </row>
    <row r="2915" spans="1:2">
      <c r="A2915" s="65"/>
      <c r="B2915" s="65"/>
    </row>
    <row r="2916" spans="1:2">
      <c r="A2916" s="65"/>
      <c r="B2916" s="65"/>
    </row>
    <row r="2917" spans="1:2">
      <c r="A2917" s="65"/>
      <c r="B2917" s="65"/>
    </row>
    <row r="2918" spans="1:2">
      <c r="A2918" s="65"/>
      <c r="B2918" s="65"/>
    </row>
    <row r="2919" spans="1:2">
      <c r="A2919" s="65"/>
      <c r="B2919" s="65"/>
    </row>
    <row r="2920" spans="1:2">
      <c r="A2920" s="65"/>
      <c r="B2920" s="65"/>
    </row>
    <row r="2921" spans="1:2">
      <c r="A2921" s="65"/>
      <c r="B2921" s="65"/>
    </row>
    <row r="2922" spans="1:2">
      <c r="A2922" s="65"/>
      <c r="B2922" s="65"/>
    </row>
    <row r="2923" spans="1:2">
      <c r="A2923" s="65"/>
      <c r="B2923" s="65"/>
    </row>
    <row r="2924" spans="1:2">
      <c r="A2924" s="65"/>
      <c r="B2924" s="65"/>
    </row>
    <row r="2925" spans="1:2">
      <c r="A2925" s="65"/>
      <c r="B2925" s="65"/>
    </row>
    <row r="2926" spans="1:2">
      <c r="A2926" s="65"/>
      <c r="B2926" s="65"/>
    </row>
    <row r="2927" spans="1:2">
      <c r="A2927" s="65"/>
      <c r="B2927" s="65"/>
    </row>
    <row r="2928" spans="1:2">
      <c r="A2928" s="65"/>
      <c r="B2928" s="65"/>
    </row>
    <row r="2929" spans="1:2">
      <c r="A2929" s="65"/>
      <c r="B2929" s="65"/>
    </row>
    <row r="2930" spans="1:2">
      <c r="A2930" s="65"/>
      <c r="B2930" s="65"/>
    </row>
    <row r="2931" spans="1:2">
      <c r="A2931" s="65"/>
      <c r="B2931" s="65"/>
    </row>
    <row r="2932" spans="1:2">
      <c r="A2932" s="65"/>
      <c r="B2932" s="65"/>
    </row>
    <row r="2933" spans="1:2">
      <c r="A2933" s="65"/>
      <c r="B2933" s="65"/>
    </row>
    <row r="2934" spans="1:2">
      <c r="A2934" s="65"/>
      <c r="B2934" s="65"/>
    </row>
    <row r="2935" spans="1:2">
      <c r="A2935" s="65"/>
      <c r="B2935" s="65"/>
    </row>
    <row r="2936" spans="1:2">
      <c r="A2936" s="65"/>
      <c r="B2936" s="65"/>
    </row>
    <row r="2937" spans="1:2">
      <c r="A2937" s="65"/>
      <c r="B2937" s="65"/>
    </row>
    <row r="2938" spans="1:2">
      <c r="A2938" s="65"/>
      <c r="B2938" s="65"/>
    </row>
    <row r="2939" spans="1:2">
      <c r="A2939" s="65"/>
      <c r="B2939" s="65"/>
    </row>
    <row r="2940" spans="1:2">
      <c r="A2940" s="65"/>
      <c r="B2940" s="65"/>
    </row>
    <row r="2941" spans="1:2">
      <c r="A2941" s="65"/>
      <c r="B2941" s="65"/>
    </row>
    <row r="2942" spans="1:2">
      <c r="A2942" s="65"/>
      <c r="B2942" s="65"/>
    </row>
    <row r="2943" spans="1:2">
      <c r="A2943" s="65"/>
      <c r="B2943" s="65"/>
    </row>
    <row r="2944" spans="1:2">
      <c r="A2944" s="65"/>
      <c r="B2944" s="65"/>
    </row>
    <row r="2945" spans="1:2">
      <c r="A2945" s="65"/>
      <c r="B2945" s="65"/>
    </row>
    <row r="2946" spans="1:2">
      <c r="A2946" s="65"/>
      <c r="B2946" s="65"/>
    </row>
    <row r="2947" spans="1:2">
      <c r="A2947" s="65"/>
      <c r="B2947" s="65"/>
    </row>
    <row r="2948" spans="1:2">
      <c r="A2948" s="65"/>
      <c r="B2948" s="65"/>
    </row>
    <row r="2949" spans="1:2">
      <c r="A2949" s="65"/>
      <c r="B2949" s="65"/>
    </row>
    <row r="2950" spans="1:2">
      <c r="A2950" s="65"/>
      <c r="B2950" s="65"/>
    </row>
    <row r="2951" spans="1:2">
      <c r="A2951" s="65"/>
      <c r="B2951" s="65"/>
    </row>
    <row r="2952" spans="1:2">
      <c r="A2952" s="65"/>
      <c r="B2952" s="65"/>
    </row>
    <row r="2953" spans="1:2">
      <c r="A2953" s="65"/>
      <c r="B2953" s="65"/>
    </row>
    <row r="2954" spans="1:2">
      <c r="A2954" s="65"/>
      <c r="B2954" s="65"/>
    </row>
    <row r="2955" spans="1:2">
      <c r="A2955" s="65"/>
      <c r="B2955" s="65"/>
    </row>
    <row r="2956" spans="1:2">
      <c r="A2956" s="65"/>
      <c r="B2956" s="65"/>
    </row>
    <row r="2957" spans="1:2">
      <c r="A2957" s="65"/>
      <c r="B2957" s="65"/>
    </row>
    <row r="2958" spans="1:2">
      <c r="A2958" s="65"/>
      <c r="B2958" s="65"/>
    </row>
    <row r="2959" spans="1:2">
      <c r="A2959" s="65"/>
      <c r="B2959" s="65"/>
    </row>
    <row r="2960" spans="1:2">
      <c r="A2960" s="65"/>
      <c r="B2960" s="65"/>
    </row>
    <row r="2961" spans="1:2">
      <c r="A2961" s="65"/>
      <c r="B2961" s="65"/>
    </row>
    <row r="2962" spans="1:2">
      <c r="A2962" s="65"/>
      <c r="B2962" s="65"/>
    </row>
    <row r="2963" spans="1:2">
      <c r="A2963" s="65"/>
      <c r="B2963" s="65"/>
    </row>
    <row r="2964" spans="1:2">
      <c r="A2964" s="65"/>
      <c r="B2964" s="65"/>
    </row>
    <row r="2965" spans="1:2">
      <c r="A2965" s="65"/>
      <c r="B2965" s="65"/>
    </row>
    <row r="2966" spans="1:2">
      <c r="A2966" s="65"/>
      <c r="B2966" s="65"/>
    </row>
    <row r="2967" spans="1:2">
      <c r="A2967" s="65"/>
      <c r="B2967" s="65"/>
    </row>
    <row r="2968" spans="1:2">
      <c r="A2968" s="65"/>
      <c r="B2968" s="65"/>
    </row>
    <row r="2969" spans="1:2">
      <c r="A2969" s="65"/>
      <c r="B2969" s="65"/>
    </row>
    <row r="2970" spans="1:2">
      <c r="A2970" s="65"/>
      <c r="B2970" s="65"/>
    </row>
    <row r="2971" spans="1:2">
      <c r="A2971" s="65"/>
      <c r="B2971" s="65"/>
    </row>
    <row r="2972" spans="1:2">
      <c r="A2972" s="65"/>
      <c r="B2972" s="65"/>
    </row>
    <row r="2973" spans="1:2">
      <c r="A2973" s="65"/>
      <c r="B2973" s="65"/>
    </row>
    <row r="2974" spans="1:2">
      <c r="A2974" s="65"/>
      <c r="B2974" s="65"/>
    </row>
    <row r="2975" spans="1:2">
      <c r="A2975" s="65"/>
      <c r="B2975" s="65"/>
    </row>
    <row r="2976" spans="1:2">
      <c r="A2976" s="65"/>
      <c r="B2976" s="65"/>
    </row>
    <row r="2977" spans="1:2">
      <c r="A2977" s="65"/>
      <c r="B2977" s="65"/>
    </row>
    <row r="2978" spans="1:2">
      <c r="A2978" s="65"/>
      <c r="B2978" s="65"/>
    </row>
    <row r="2979" spans="1:2">
      <c r="A2979" s="65"/>
      <c r="B2979" s="65"/>
    </row>
    <row r="2980" spans="1:2">
      <c r="A2980" s="65"/>
      <c r="B2980" s="65"/>
    </row>
    <row r="2981" spans="1:2">
      <c r="A2981" s="65"/>
      <c r="B2981" s="65"/>
    </row>
    <row r="2982" spans="1:2">
      <c r="A2982" s="65"/>
      <c r="B2982" s="65"/>
    </row>
    <row r="2983" spans="1:2">
      <c r="A2983" s="65"/>
      <c r="B2983" s="65"/>
    </row>
    <row r="2984" spans="1:2">
      <c r="A2984" s="65"/>
      <c r="B2984" s="65"/>
    </row>
    <row r="2985" spans="1:2">
      <c r="A2985" s="65"/>
      <c r="B2985" s="65"/>
    </row>
    <row r="2986" spans="1:2">
      <c r="A2986" s="65"/>
      <c r="B2986" s="65"/>
    </row>
    <row r="2987" spans="1:2">
      <c r="A2987" s="65"/>
      <c r="B2987" s="65"/>
    </row>
    <row r="2988" spans="1:2">
      <c r="A2988" s="65"/>
      <c r="B2988" s="65"/>
    </row>
    <row r="2989" spans="1:2">
      <c r="A2989" s="65"/>
      <c r="B2989" s="65"/>
    </row>
    <row r="2990" spans="1:2">
      <c r="A2990" s="65"/>
      <c r="B2990" s="65"/>
    </row>
    <row r="2991" spans="1:2">
      <c r="A2991" s="65"/>
      <c r="B2991" s="65"/>
    </row>
    <row r="2992" spans="1:2">
      <c r="A2992" s="65"/>
      <c r="B2992" s="65"/>
    </row>
    <row r="2993" spans="1:2">
      <c r="A2993" s="65"/>
      <c r="B2993" s="65"/>
    </row>
    <row r="2994" spans="1:2">
      <c r="A2994" s="65"/>
      <c r="B2994" s="65"/>
    </row>
    <row r="2995" spans="1:2">
      <c r="A2995" s="65"/>
      <c r="B2995" s="65"/>
    </row>
    <row r="2996" spans="1:2">
      <c r="A2996" s="65"/>
      <c r="B2996" s="65"/>
    </row>
    <row r="2997" spans="1:2">
      <c r="A2997" s="65"/>
      <c r="B2997" s="65"/>
    </row>
    <row r="2998" spans="1:2">
      <c r="A2998" s="65"/>
      <c r="B2998" s="65"/>
    </row>
    <row r="2999" spans="1:2">
      <c r="A2999" s="65"/>
      <c r="B2999" s="65"/>
    </row>
    <row r="3000" spans="1:2">
      <c r="A3000" s="65"/>
      <c r="B3000" s="65"/>
    </row>
    <row r="3001" spans="1:2">
      <c r="A3001" s="65"/>
      <c r="B3001" s="65"/>
    </row>
    <row r="3002" spans="1:2">
      <c r="A3002" s="65"/>
      <c r="B3002" s="65"/>
    </row>
    <row r="3003" spans="1:2">
      <c r="A3003" s="65"/>
      <c r="B3003" s="65"/>
    </row>
    <row r="3004" spans="1:2">
      <c r="A3004" s="65"/>
      <c r="B3004" s="65"/>
    </row>
    <row r="3005" spans="1:2">
      <c r="A3005" s="65"/>
      <c r="B3005" s="65"/>
    </row>
    <row r="3006" spans="1:2">
      <c r="A3006" s="65"/>
      <c r="B3006" s="65"/>
    </row>
    <row r="3007" spans="1:2">
      <c r="A3007" s="65"/>
      <c r="B3007" s="65"/>
    </row>
    <row r="3008" spans="1:2">
      <c r="A3008" s="65"/>
      <c r="B3008" s="65"/>
    </row>
    <row r="3009" spans="1:2">
      <c r="A3009" s="65"/>
      <c r="B3009" s="65"/>
    </row>
    <row r="3010" spans="1:2">
      <c r="A3010" s="65"/>
      <c r="B3010" s="65"/>
    </row>
    <row r="3011" spans="1:2">
      <c r="A3011" s="65"/>
      <c r="B3011" s="65"/>
    </row>
    <row r="3012" spans="1:2">
      <c r="A3012" s="65"/>
      <c r="B3012" s="65"/>
    </row>
    <row r="3013" spans="1:2">
      <c r="A3013" s="65"/>
      <c r="B3013" s="65"/>
    </row>
    <row r="3014" spans="1:2">
      <c r="A3014" s="65"/>
      <c r="B3014" s="65"/>
    </row>
    <row r="3015" spans="1:2">
      <c r="A3015" s="65"/>
      <c r="B3015" s="65"/>
    </row>
    <row r="3016" spans="1:2">
      <c r="A3016" s="65"/>
      <c r="B3016" s="65"/>
    </row>
    <row r="3017" spans="1:2">
      <c r="A3017" s="65"/>
      <c r="B3017" s="65"/>
    </row>
    <row r="3018" spans="1:2">
      <c r="A3018" s="65"/>
      <c r="B3018" s="65"/>
    </row>
    <row r="3019" spans="1:2">
      <c r="A3019" s="65"/>
      <c r="B3019" s="65"/>
    </row>
    <row r="3020" spans="1:2">
      <c r="A3020" s="65"/>
      <c r="B3020" s="65"/>
    </row>
    <row r="3021" spans="1:2">
      <c r="A3021" s="65"/>
      <c r="B3021" s="65"/>
    </row>
    <row r="3022" spans="1:2">
      <c r="A3022" s="65"/>
      <c r="B3022" s="65"/>
    </row>
    <row r="3023" spans="1:2">
      <c r="A3023" s="65"/>
      <c r="B3023" s="65"/>
    </row>
    <row r="3024" spans="1:2">
      <c r="A3024" s="65"/>
      <c r="B3024" s="65"/>
    </row>
    <row r="3025" spans="1:2">
      <c r="A3025" s="65"/>
      <c r="B3025" s="65"/>
    </row>
    <row r="3026" spans="1:2">
      <c r="A3026" s="65"/>
      <c r="B3026" s="65"/>
    </row>
    <row r="3027" spans="1:2">
      <c r="A3027" s="65"/>
      <c r="B3027" s="65"/>
    </row>
    <row r="3028" spans="1:2">
      <c r="A3028" s="65"/>
      <c r="B3028" s="65"/>
    </row>
    <row r="3029" spans="1:2">
      <c r="A3029" s="65"/>
      <c r="B3029" s="65"/>
    </row>
    <row r="3030" spans="1:2">
      <c r="A3030" s="65"/>
      <c r="B3030" s="65"/>
    </row>
    <row r="3031" spans="1:2">
      <c r="A3031" s="65"/>
      <c r="B3031" s="65"/>
    </row>
    <row r="3032" spans="1:2">
      <c r="A3032" s="65"/>
      <c r="B3032" s="65"/>
    </row>
    <row r="3033" spans="1:2">
      <c r="A3033" s="65"/>
      <c r="B3033" s="65"/>
    </row>
    <row r="3034" spans="1:2">
      <c r="A3034" s="65"/>
      <c r="B3034" s="65"/>
    </row>
    <row r="3035" spans="1:2">
      <c r="A3035" s="65"/>
      <c r="B3035" s="65"/>
    </row>
    <row r="3036" spans="1:2">
      <c r="A3036" s="65"/>
      <c r="B3036" s="65"/>
    </row>
    <row r="3037" spans="1:2">
      <c r="A3037" s="65"/>
      <c r="B3037" s="65"/>
    </row>
    <row r="3038" spans="1:2">
      <c r="A3038" s="65"/>
      <c r="B3038" s="65"/>
    </row>
    <row r="3039" spans="1:2">
      <c r="A3039" s="65"/>
      <c r="B3039" s="65"/>
    </row>
    <row r="3040" spans="1:2">
      <c r="A3040" s="65"/>
      <c r="B3040" s="65"/>
    </row>
    <row r="3041" spans="1:2">
      <c r="A3041" s="65"/>
      <c r="B3041" s="65"/>
    </row>
    <row r="3042" spans="1:2">
      <c r="A3042" s="65"/>
      <c r="B3042" s="65"/>
    </row>
    <row r="3043" spans="1:2">
      <c r="A3043" s="65"/>
      <c r="B3043" s="65"/>
    </row>
    <row r="3044" spans="1:2">
      <c r="A3044" s="65"/>
      <c r="B3044" s="65"/>
    </row>
    <row r="3045" spans="1:2">
      <c r="A3045" s="65"/>
      <c r="B3045" s="65"/>
    </row>
    <row r="3046" spans="1:2">
      <c r="A3046" s="65"/>
      <c r="B3046" s="65"/>
    </row>
    <row r="3047" spans="1:2">
      <c r="A3047" s="65"/>
      <c r="B3047" s="65"/>
    </row>
    <row r="3048" spans="1:2">
      <c r="A3048" s="65"/>
      <c r="B3048" s="65"/>
    </row>
    <row r="3049" spans="1:2">
      <c r="A3049" s="65"/>
      <c r="B3049" s="65"/>
    </row>
    <row r="3050" spans="1:2">
      <c r="A3050" s="65"/>
      <c r="B3050" s="65"/>
    </row>
    <row r="3051" spans="1:2">
      <c r="A3051" s="65"/>
      <c r="B3051" s="65"/>
    </row>
    <row r="3052" spans="1:2">
      <c r="A3052" s="65"/>
      <c r="B3052" s="65"/>
    </row>
    <row r="3053" spans="1:2">
      <c r="A3053" s="65"/>
      <c r="B3053" s="65"/>
    </row>
    <row r="3054" spans="1:2">
      <c r="A3054" s="65"/>
      <c r="B3054" s="65"/>
    </row>
    <row r="3055" spans="1:2">
      <c r="A3055" s="65"/>
      <c r="B3055" s="65"/>
    </row>
    <row r="3056" spans="1:2">
      <c r="A3056" s="65"/>
      <c r="B3056" s="65"/>
    </row>
    <row r="3057" spans="1:2">
      <c r="A3057" s="65"/>
      <c r="B3057" s="65"/>
    </row>
    <row r="3058" spans="1:2">
      <c r="A3058" s="65"/>
      <c r="B3058" s="65"/>
    </row>
    <row r="3059" spans="1:2">
      <c r="A3059" s="65"/>
      <c r="B3059" s="65"/>
    </row>
    <row r="3060" spans="1:2">
      <c r="A3060" s="65"/>
      <c r="B3060" s="65"/>
    </row>
    <row r="3061" spans="1:2">
      <c r="A3061" s="65"/>
      <c r="B3061" s="65"/>
    </row>
    <row r="3062" spans="1:2">
      <c r="A3062" s="65"/>
      <c r="B3062" s="65"/>
    </row>
    <row r="3063" spans="1:2">
      <c r="A3063" s="65"/>
      <c r="B3063" s="65"/>
    </row>
    <row r="3064" spans="1:2">
      <c r="A3064" s="65"/>
      <c r="B3064" s="65"/>
    </row>
    <row r="3065" spans="1:2">
      <c r="A3065" s="65"/>
      <c r="B3065" s="65"/>
    </row>
    <row r="3066" spans="1:2">
      <c r="A3066" s="65"/>
      <c r="B3066" s="65"/>
    </row>
    <row r="3067" spans="1:2">
      <c r="A3067" s="65"/>
      <c r="B3067" s="65"/>
    </row>
    <row r="3068" spans="1:2">
      <c r="A3068" s="65"/>
      <c r="B3068" s="65"/>
    </row>
    <row r="3069" spans="1:2">
      <c r="A3069" s="65"/>
      <c r="B3069" s="65"/>
    </row>
    <row r="3070" spans="1:2">
      <c r="A3070" s="65"/>
      <c r="B3070" s="65"/>
    </row>
    <row r="3071" spans="1:2">
      <c r="A3071" s="65"/>
      <c r="B3071" s="65"/>
    </row>
    <row r="3072" spans="1:2">
      <c r="A3072" s="65"/>
      <c r="B3072" s="65"/>
    </row>
    <row r="3073" spans="1:2">
      <c r="A3073" s="65"/>
      <c r="B3073" s="65"/>
    </row>
    <row r="3074" spans="1:2">
      <c r="A3074" s="65"/>
      <c r="B3074" s="65"/>
    </row>
    <row r="3075" spans="1:2">
      <c r="A3075" s="65"/>
      <c r="B3075" s="65"/>
    </row>
    <row r="3076" spans="1:2">
      <c r="A3076" s="65"/>
      <c r="B3076" s="65"/>
    </row>
    <row r="3077" spans="1:2">
      <c r="A3077" s="65"/>
      <c r="B3077" s="65"/>
    </row>
    <row r="3078" spans="1:2">
      <c r="A3078" s="65"/>
      <c r="B3078" s="65"/>
    </row>
    <row r="3079" spans="1:2">
      <c r="A3079" s="65"/>
      <c r="B3079" s="65"/>
    </row>
    <row r="3080" spans="1:2">
      <c r="A3080" s="65"/>
      <c r="B3080" s="65"/>
    </row>
    <row r="3081" spans="1:2">
      <c r="A3081" s="65"/>
      <c r="B3081" s="65"/>
    </row>
    <row r="3082" spans="1:2">
      <c r="A3082" s="65"/>
      <c r="B3082" s="65"/>
    </row>
    <row r="3083" spans="1:2">
      <c r="A3083" s="65"/>
      <c r="B3083" s="65"/>
    </row>
    <row r="3084" spans="1:2">
      <c r="A3084" s="65"/>
      <c r="B3084" s="65"/>
    </row>
    <row r="3085" spans="1:2">
      <c r="A3085" s="65"/>
      <c r="B3085" s="65"/>
    </row>
    <row r="3086" spans="1:2">
      <c r="A3086" s="65"/>
      <c r="B3086" s="65"/>
    </row>
    <row r="3087" spans="1:2">
      <c r="A3087" s="65"/>
      <c r="B3087" s="65"/>
    </row>
    <row r="3088" spans="1:2">
      <c r="A3088" s="65"/>
      <c r="B3088" s="65"/>
    </row>
    <row r="3089" spans="1:2">
      <c r="A3089" s="65"/>
      <c r="B3089" s="65"/>
    </row>
    <row r="3090" spans="1:2">
      <c r="A3090" s="65"/>
      <c r="B3090" s="65"/>
    </row>
    <row r="3091" spans="1:2">
      <c r="A3091" s="65"/>
      <c r="B3091" s="65"/>
    </row>
    <row r="3092" spans="1:2">
      <c r="A3092" s="65"/>
      <c r="B3092" s="65"/>
    </row>
    <row r="3093" spans="1:2">
      <c r="A3093" s="65"/>
      <c r="B3093" s="65"/>
    </row>
    <row r="3094" spans="1:2">
      <c r="A3094" s="65"/>
      <c r="B3094" s="65"/>
    </row>
    <row r="3095" spans="1:2">
      <c r="A3095" s="65"/>
      <c r="B3095" s="65"/>
    </row>
    <row r="3096" spans="1:2">
      <c r="A3096" s="65"/>
      <c r="B3096" s="65"/>
    </row>
    <row r="3097" spans="1:2">
      <c r="A3097" s="65"/>
      <c r="B3097" s="65"/>
    </row>
    <row r="3098" spans="1:2">
      <c r="A3098" s="65"/>
      <c r="B3098" s="65"/>
    </row>
    <row r="3099" spans="1:2">
      <c r="A3099" s="65"/>
      <c r="B3099" s="65"/>
    </row>
    <row r="3100" spans="1:2">
      <c r="A3100" s="65"/>
      <c r="B3100" s="65"/>
    </row>
    <row r="3101" spans="1:2">
      <c r="A3101" s="65"/>
      <c r="B3101" s="65"/>
    </row>
    <row r="3102" spans="1:2">
      <c r="A3102" s="65"/>
      <c r="B3102" s="65"/>
    </row>
    <row r="3103" spans="1:2">
      <c r="A3103" s="65"/>
      <c r="B3103" s="65"/>
    </row>
    <row r="3104" spans="1:2">
      <c r="A3104" s="65"/>
      <c r="B3104" s="65"/>
    </row>
    <row r="3105" spans="1:2">
      <c r="A3105" s="65"/>
      <c r="B3105" s="65"/>
    </row>
    <row r="3106" spans="1:2">
      <c r="A3106" s="65"/>
      <c r="B3106" s="65"/>
    </row>
    <row r="3107" spans="1:2">
      <c r="A3107" s="65"/>
      <c r="B3107" s="65"/>
    </row>
    <row r="3108" spans="1:2">
      <c r="A3108" s="65"/>
      <c r="B3108" s="65"/>
    </row>
    <row r="3109" spans="1:2">
      <c r="A3109" s="65"/>
      <c r="B3109" s="65"/>
    </row>
    <row r="3110" spans="1:2">
      <c r="A3110" s="65"/>
      <c r="B3110" s="65"/>
    </row>
    <row r="3111" spans="1:2">
      <c r="A3111" s="65"/>
      <c r="B3111" s="65"/>
    </row>
    <row r="3112" spans="1:2">
      <c r="A3112" s="65"/>
      <c r="B3112" s="65"/>
    </row>
    <row r="3113" spans="1:2">
      <c r="A3113" s="65"/>
      <c r="B3113" s="65"/>
    </row>
    <row r="3114" spans="1:2">
      <c r="A3114" s="65"/>
      <c r="B3114" s="65"/>
    </row>
    <row r="3115" spans="1:2">
      <c r="A3115" s="65"/>
      <c r="B3115" s="65"/>
    </row>
    <row r="3116" spans="1:2">
      <c r="A3116" s="65"/>
      <c r="B3116" s="65"/>
    </row>
    <row r="3117" spans="1:2">
      <c r="A3117" s="65"/>
      <c r="B3117" s="65"/>
    </row>
    <row r="3118" spans="1:2">
      <c r="A3118" s="65"/>
      <c r="B3118" s="65"/>
    </row>
    <row r="3119" spans="1:2">
      <c r="A3119" s="65"/>
      <c r="B3119" s="65"/>
    </row>
    <row r="3120" spans="1:2">
      <c r="A3120" s="65"/>
      <c r="B3120" s="65"/>
    </row>
    <row r="3121" spans="1:2">
      <c r="A3121" s="65"/>
      <c r="B3121" s="65"/>
    </row>
    <row r="3122" spans="1:2">
      <c r="A3122" s="65"/>
      <c r="B3122" s="65"/>
    </row>
    <row r="3123" spans="1:2">
      <c r="A3123" s="65"/>
      <c r="B3123" s="65"/>
    </row>
    <row r="3124" spans="1:2">
      <c r="A3124" s="65"/>
      <c r="B3124" s="65"/>
    </row>
    <row r="3125" spans="1:2">
      <c r="A3125" s="65"/>
      <c r="B3125" s="65"/>
    </row>
    <row r="3126" spans="1:2">
      <c r="A3126" s="65"/>
      <c r="B3126" s="65"/>
    </row>
    <row r="3127" spans="1:2">
      <c r="A3127" s="65"/>
      <c r="B3127" s="65"/>
    </row>
    <row r="3128" spans="1:2">
      <c r="A3128" s="65"/>
      <c r="B3128" s="65"/>
    </row>
    <row r="3129" spans="1:2">
      <c r="A3129" s="65"/>
      <c r="B3129" s="65"/>
    </row>
    <row r="3130" spans="1:2">
      <c r="A3130" s="65"/>
      <c r="B3130" s="65"/>
    </row>
    <row r="3131" spans="1:2">
      <c r="A3131" s="65"/>
      <c r="B3131" s="65"/>
    </row>
    <row r="3132" spans="1:2">
      <c r="A3132" s="65"/>
      <c r="B3132" s="65"/>
    </row>
    <row r="3133" spans="1:2">
      <c r="A3133" s="65"/>
      <c r="B3133" s="65"/>
    </row>
    <row r="3134" spans="1:2">
      <c r="A3134" s="65"/>
      <c r="B3134" s="65"/>
    </row>
    <row r="3135" spans="1:2">
      <c r="A3135" s="65"/>
      <c r="B3135" s="65"/>
    </row>
    <row r="3136" spans="1:2">
      <c r="A3136" s="65"/>
      <c r="B3136" s="65"/>
    </row>
    <row r="3137" spans="1:2">
      <c r="A3137" s="65"/>
      <c r="B3137" s="65"/>
    </row>
    <row r="3138" spans="1:2">
      <c r="A3138" s="65"/>
      <c r="B3138" s="65"/>
    </row>
    <row r="3139" spans="1:2">
      <c r="A3139" s="65"/>
      <c r="B3139" s="65"/>
    </row>
    <row r="3140" spans="1:2">
      <c r="A3140" s="65"/>
      <c r="B3140" s="65"/>
    </row>
    <row r="3141" spans="1:2">
      <c r="A3141" s="65"/>
      <c r="B3141" s="65"/>
    </row>
    <row r="3142" spans="1:2">
      <c r="A3142" s="65"/>
      <c r="B3142" s="65"/>
    </row>
    <row r="3143" spans="1:2">
      <c r="A3143" s="65"/>
      <c r="B3143" s="65"/>
    </row>
    <row r="3144" spans="1:2">
      <c r="A3144" s="65"/>
      <c r="B3144" s="65"/>
    </row>
    <row r="3145" spans="1:2">
      <c r="A3145" s="65"/>
      <c r="B3145" s="65"/>
    </row>
    <row r="3146" spans="1:2">
      <c r="A3146" s="65"/>
      <c r="B3146" s="65"/>
    </row>
    <row r="3147" spans="1:2">
      <c r="A3147" s="65"/>
      <c r="B3147" s="65"/>
    </row>
    <row r="3148" spans="1:2">
      <c r="A3148" s="65"/>
      <c r="B3148" s="65"/>
    </row>
    <row r="3149" spans="1:2">
      <c r="A3149" s="65"/>
      <c r="B3149" s="65"/>
    </row>
    <row r="3150" spans="1:2">
      <c r="A3150" s="65"/>
      <c r="B3150" s="65"/>
    </row>
    <row r="3151" spans="1:2">
      <c r="A3151" s="65"/>
      <c r="B3151" s="65"/>
    </row>
    <row r="3152" spans="1:2">
      <c r="A3152" s="65"/>
      <c r="B3152" s="65"/>
    </row>
    <row r="3153" spans="1:2">
      <c r="A3153" s="65"/>
      <c r="B3153" s="65"/>
    </row>
    <row r="3154" spans="1:2">
      <c r="A3154" s="65"/>
      <c r="B3154" s="65"/>
    </row>
    <row r="3155" spans="1:2">
      <c r="A3155" s="65"/>
      <c r="B3155" s="65"/>
    </row>
    <row r="3156" spans="1:2">
      <c r="A3156" s="65"/>
      <c r="B3156" s="65"/>
    </row>
    <row r="3157" spans="1:2">
      <c r="A3157" s="65"/>
      <c r="B3157" s="65"/>
    </row>
    <row r="3158" spans="1:2">
      <c r="A3158" s="65"/>
      <c r="B3158" s="65"/>
    </row>
    <row r="3159" spans="1:2">
      <c r="A3159" s="65"/>
      <c r="B3159" s="65"/>
    </row>
    <row r="3160" spans="1:2">
      <c r="A3160" s="65"/>
      <c r="B3160" s="65"/>
    </row>
    <row r="3161" spans="1:2">
      <c r="A3161" s="65"/>
      <c r="B3161" s="65"/>
    </row>
    <row r="3162" spans="1:2">
      <c r="A3162" s="65"/>
      <c r="B3162" s="65"/>
    </row>
    <row r="3163" spans="1:2">
      <c r="A3163" s="65"/>
      <c r="B3163" s="65"/>
    </row>
    <row r="3164" spans="1:2">
      <c r="A3164" s="65"/>
      <c r="B3164" s="65"/>
    </row>
    <row r="3165" spans="1:2">
      <c r="A3165" s="65"/>
      <c r="B3165" s="65"/>
    </row>
    <row r="3166" spans="1:2">
      <c r="A3166" s="65"/>
      <c r="B3166" s="65"/>
    </row>
    <row r="3167" spans="1:2">
      <c r="A3167" s="65"/>
      <c r="B3167" s="65"/>
    </row>
    <row r="3168" spans="1:2">
      <c r="A3168" s="65"/>
      <c r="B3168" s="65"/>
    </row>
    <row r="3169" spans="1:2">
      <c r="A3169" s="65"/>
      <c r="B3169" s="65"/>
    </row>
    <row r="3170" spans="1:2">
      <c r="A3170" s="65"/>
      <c r="B3170" s="65"/>
    </row>
    <row r="3171" spans="1:2">
      <c r="A3171" s="65"/>
      <c r="B3171" s="65"/>
    </row>
    <row r="3172" spans="1:2">
      <c r="A3172" s="65"/>
      <c r="B3172" s="65"/>
    </row>
    <row r="3173" spans="1:2">
      <c r="A3173" s="65"/>
      <c r="B3173" s="65"/>
    </row>
    <row r="3174" spans="1:2">
      <c r="A3174" s="65"/>
      <c r="B3174" s="65"/>
    </row>
    <row r="3175" spans="1:2">
      <c r="A3175" s="65"/>
      <c r="B3175" s="65"/>
    </row>
    <row r="3176" spans="1:2">
      <c r="A3176" s="65"/>
      <c r="B3176" s="65"/>
    </row>
    <row r="3177" spans="1:2">
      <c r="A3177" s="65"/>
      <c r="B3177" s="65"/>
    </row>
    <row r="3178" spans="1:2">
      <c r="A3178" s="65"/>
      <c r="B3178" s="65"/>
    </row>
    <row r="3179" spans="1:2">
      <c r="A3179" s="65"/>
      <c r="B3179" s="65"/>
    </row>
    <row r="3180" spans="1:2">
      <c r="A3180" s="65"/>
      <c r="B3180" s="65"/>
    </row>
    <row r="3181" spans="1:2">
      <c r="A3181" s="65"/>
      <c r="B3181" s="65"/>
    </row>
    <row r="3182" spans="1:2">
      <c r="A3182" s="65"/>
      <c r="B3182" s="65"/>
    </row>
    <row r="3183" spans="1:2">
      <c r="A3183" s="65"/>
      <c r="B3183" s="65"/>
    </row>
    <row r="3184" spans="1:2">
      <c r="A3184" s="65"/>
      <c r="B3184" s="65"/>
    </row>
    <row r="3185" spans="1:2">
      <c r="A3185" s="65"/>
      <c r="B3185" s="65"/>
    </row>
    <row r="3186" spans="1:2">
      <c r="A3186" s="65"/>
      <c r="B3186" s="65"/>
    </row>
    <row r="3187" spans="1:2">
      <c r="A3187" s="65"/>
      <c r="B3187" s="65"/>
    </row>
    <row r="3188" spans="1:2">
      <c r="A3188" s="65"/>
      <c r="B3188" s="65"/>
    </row>
    <row r="3189" spans="1:2">
      <c r="A3189" s="65"/>
      <c r="B3189" s="65"/>
    </row>
    <row r="3190" spans="1:2">
      <c r="A3190" s="65"/>
      <c r="B3190" s="65"/>
    </row>
    <row r="3191" spans="1:2">
      <c r="A3191" s="65"/>
      <c r="B3191" s="65"/>
    </row>
    <row r="3192" spans="1:2">
      <c r="A3192" s="65"/>
      <c r="B3192" s="65"/>
    </row>
    <row r="3193" spans="1:2">
      <c r="A3193" s="65"/>
      <c r="B3193" s="65"/>
    </row>
    <row r="3194" spans="1:2">
      <c r="A3194" s="65"/>
      <c r="B3194" s="65"/>
    </row>
    <row r="3195" spans="1:2">
      <c r="A3195" s="65"/>
      <c r="B3195" s="65"/>
    </row>
    <row r="3196" spans="1:2">
      <c r="A3196" s="65"/>
      <c r="B3196" s="65"/>
    </row>
    <row r="3197" spans="1:2">
      <c r="A3197" s="65"/>
      <c r="B3197" s="65"/>
    </row>
    <row r="3198" spans="1:2">
      <c r="A3198" s="65"/>
      <c r="B3198" s="65"/>
    </row>
    <row r="3199" spans="1:2">
      <c r="A3199" s="65"/>
      <c r="B3199" s="65"/>
    </row>
    <row r="3200" spans="1:2">
      <c r="A3200" s="65"/>
      <c r="B3200" s="65"/>
    </row>
    <row r="3201" spans="1:2">
      <c r="A3201" s="65"/>
      <c r="B3201" s="65"/>
    </row>
    <row r="3202" spans="1:2">
      <c r="A3202" s="65"/>
      <c r="B3202" s="65"/>
    </row>
    <row r="3203" spans="1:2">
      <c r="A3203" s="65"/>
      <c r="B3203" s="65"/>
    </row>
    <row r="3204" spans="1:2">
      <c r="A3204" s="65"/>
      <c r="B3204" s="65"/>
    </row>
    <row r="3205" spans="1:2">
      <c r="A3205" s="65"/>
      <c r="B3205" s="65"/>
    </row>
    <row r="3206" spans="1:2">
      <c r="A3206" s="65"/>
      <c r="B3206" s="65"/>
    </row>
    <row r="3207" spans="1:2">
      <c r="A3207" s="65"/>
      <c r="B3207" s="65"/>
    </row>
    <row r="3208" spans="1:2">
      <c r="A3208" s="65"/>
      <c r="B3208" s="65"/>
    </row>
    <row r="3209" spans="1:2">
      <c r="A3209" s="65"/>
      <c r="B3209" s="65"/>
    </row>
    <row r="3210" spans="1:2">
      <c r="A3210" s="65"/>
      <c r="B3210" s="65"/>
    </row>
    <row r="3211" spans="1:2">
      <c r="A3211" s="65"/>
      <c r="B3211" s="65"/>
    </row>
    <row r="3212" spans="1:2">
      <c r="A3212" s="65"/>
      <c r="B3212" s="65"/>
    </row>
    <row r="3213" spans="1:2">
      <c r="A3213" s="65"/>
      <c r="B3213" s="65"/>
    </row>
    <row r="3214" spans="1:2">
      <c r="A3214" s="65"/>
      <c r="B3214" s="65"/>
    </row>
    <row r="3215" spans="1:2">
      <c r="A3215" s="65"/>
      <c r="B3215" s="65"/>
    </row>
    <row r="3216" spans="1:2">
      <c r="A3216" s="65"/>
      <c r="B3216" s="65"/>
    </row>
    <row r="3217" spans="1:2">
      <c r="A3217" s="65"/>
      <c r="B3217" s="65"/>
    </row>
    <row r="3218" spans="1:2">
      <c r="A3218" s="65"/>
      <c r="B3218" s="65"/>
    </row>
    <row r="3219" spans="1:2">
      <c r="A3219" s="65"/>
      <c r="B3219" s="65"/>
    </row>
    <row r="3220" spans="1:2">
      <c r="A3220" s="65"/>
      <c r="B3220" s="65"/>
    </row>
    <row r="3221" spans="1:2">
      <c r="A3221" s="65"/>
      <c r="B3221" s="65"/>
    </row>
    <row r="3222" spans="1:2">
      <c r="A3222" s="65"/>
      <c r="B3222" s="65"/>
    </row>
    <row r="3223" spans="1:2">
      <c r="A3223" s="65"/>
      <c r="B3223" s="65"/>
    </row>
    <row r="3224" spans="1:2">
      <c r="A3224" s="65"/>
      <c r="B3224" s="65"/>
    </row>
    <row r="3225" spans="1:2">
      <c r="A3225" s="65"/>
      <c r="B3225" s="65"/>
    </row>
    <row r="3226" spans="1:2">
      <c r="A3226" s="65"/>
      <c r="B3226" s="65"/>
    </row>
    <row r="3227" spans="1:2">
      <c r="A3227" s="65"/>
      <c r="B3227" s="65"/>
    </row>
    <row r="3228" spans="1:2">
      <c r="A3228" s="65"/>
      <c r="B3228" s="65"/>
    </row>
    <row r="3229" spans="1:2">
      <c r="A3229" s="65"/>
      <c r="B3229" s="65"/>
    </row>
    <row r="3230" spans="1:2">
      <c r="A3230" s="65"/>
      <c r="B3230" s="65"/>
    </row>
    <row r="3231" spans="1:2">
      <c r="A3231" s="65"/>
      <c r="B3231" s="65"/>
    </row>
    <row r="3232" spans="1:2">
      <c r="A3232" s="65"/>
      <c r="B3232" s="65"/>
    </row>
    <row r="3233" spans="1:2">
      <c r="A3233" s="65"/>
      <c r="B3233" s="65"/>
    </row>
    <row r="3234" spans="1:2">
      <c r="A3234" s="65"/>
      <c r="B3234" s="65"/>
    </row>
    <row r="3235" spans="1:2">
      <c r="A3235" s="65"/>
      <c r="B3235" s="65"/>
    </row>
    <row r="3236" spans="1:2">
      <c r="A3236" s="65"/>
      <c r="B3236" s="65"/>
    </row>
    <row r="3237" spans="1:2">
      <c r="A3237" s="65"/>
      <c r="B3237" s="65"/>
    </row>
    <row r="3238" spans="1:2">
      <c r="A3238" s="65"/>
      <c r="B3238" s="65"/>
    </row>
    <row r="3239" spans="1:2">
      <c r="A3239" s="65"/>
      <c r="B3239" s="65"/>
    </row>
    <row r="3240" spans="1:2">
      <c r="A3240" s="65"/>
      <c r="B3240" s="65"/>
    </row>
    <row r="3241" spans="1:2">
      <c r="A3241" s="65"/>
      <c r="B3241" s="65"/>
    </row>
    <row r="3242" spans="1:2">
      <c r="A3242" s="65"/>
      <c r="B3242" s="65"/>
    </row>
    <row r="3243" spans="1:2">
      <c r="A3243" s="65"/>
      <c r="B3243" s="65"/>
    </row>
    <row r="3244" spans="1:2">
      <c r="A3244" s="65"/>
      <c r="B3244" s="65"/>
    </row>
    <row r="3245" spans="1:2">
      <c r="A3245" s="65"/>
      <c r="B3245" s="65"/>
    </row>
    <row r="3246" spans="1:2">
      <c r="A3246" s="65"/>
      <c r="B3246" s="65"/>
    </row>
    <row r="3247" spans="1:2">
      <c r="A3247" s="65"/>
      <c r="B3247" s="65"/>
    </row>
    <row r="3248" spans="1:2">
      <c r="A3248" s="65"/>
      <c r="B3248" s="65"/>
    </row>
    <row r="3249" spans="1:2">
      <c r="A3249" s="65"/>
      <c r="B3249" s="65"/>
    </row>
    <row r="3250" spans="1:2">
      <c r="A3250" s="65"/>
      <c r="B3250" s="65"/>
    </row>
    <row r="3251" spans="1:2">
      <c r="A3251" s="65"/>
      <c r="B3251" s="65"/>
    </row>
    <row r="3252" spans="1:2">
      <c r="A3252" s="65"/>
      <c r="B3252" s="65"/>
    </row>
    <row r="3253" spans="1:2">
      <c r="A3253" s="65"/>
      <c r="B3253" s="65"/>
    </row>
    <row r="3254" spans="1:2">
      <c r="A3254" s="65"/>
      <c r="B3254" s="65"/>
    </row>
    <row r="3255" spans="1:2">
      <c r="A3255" s="65"/>
      <c r="B3255" s="65"/>
    </row>
    <row r="3256" spans="1:2">
      <c r="A3256" s="65"/>
      <c r="B3256" s="65"/>
    </row>
    <row r="3257" spans="1:2">
      <c r="A3257" s="65"/>
      <c r="B3257" s="65"/>
    </row>
    <row r="3258" spans="1:2">
      <c r="A3258" s="65"/>
      <c r="B3258" s="65"/>
    </row>
    <row r="3259" spans="1:2">
      <c r="A3259" s="65"/>
      <c r="B3259" s="65"/>
    </row>
    <row r="3260" spans="1:2">
      <c r="A3260" s="65"/>
      <c r="B3260" s="65"/>
    </row>
    <row r="3261" spans="1:2">
      <c r="A3261" s="65"/>
      <c r="B3261" s="65"/>
    </row>
    <row r="3262" spans="1:2">
      <c r="A3262" s="65"/>
      <c r="B3262" s="65"/>
    </row>
    <row r="3263" spans="1:2">
      <c r="A3263" s="65"/>
      <c r="B3263" s="65"/>
    </row>
    <row r="3264" spans="1:2">
      <c r="A3264" s="65"/>
      <c r="B3264" s="65"/>
    </row>
    <row r="3265" spans="1:2">
      <c r="A3265" s="65"/>
      <c r="B3265" s="65"/>
    </row>
    <row r="3266" spans="1:2">
      <c r="A3266" s="65"/>
      <c r="B3266" s="65"/>
    </row>
    <row r="3267" spans="1:2">
      <c r="A3267" s="65"/>
      <c r="B3267" s="65"/>
    </row>
    <row r="3268" spans="1:2">
      <c r="A3268" s="65"/>
      <c r="B3268" s="65"/>
    </row>
    <row r="3269" spans="1:2">
      <c r="A3269" s="65"/>
      <c r="B3269" s="65"/>
    </row>
    <row r="3270" spans="1:2">
      <c r="A3270" s="65"/>
      <c r="B3270" s="65"/>
    </row>
    <row r="3271" spans="1:2">
      <c r="A3271" s="65"/>
      <c r="B3271" s="65"/>
    </row>
    <row r="3272" spans="1:2">
      <c r="A3272" s="65"/>
      <c r="B3272" s="65"/>
    </row>
    <row r="3273" spans="1:2">
      <c r="A3273" s="65"/>
      <c r="B3273" s="65"/>
    </row>
    <row r="3274" spans="1:2">
      <c r="A3274" s="65"/>
      <c r="B3274" s="65"/>
    </row>
    <row r="3275" spans="1:2">
      <c r="A3275" s="65"/>
      <c r="B3275" s="65"/>
    </row>
    <row r="3276" spans="1:2">
      <c r="A3276" s="65"/>
      <c r="B3276" s="65"/>
    </row>
    <row r="3277" spans="1:2">
      <c r="A3277" s="65"/>
      <c r="B3277" s="65"/>
    </row>
    <row r="3278" spans="1:2">
      <c r="A3278" s="65"/>
      <c r="B3278" s="65"/>
    </row>
    <row r="3279" spans="1:2">
      <c r="A3279" s="65"/>
      <c r="B3279" s="65"/>
    </row>
    <row r="3280" spans="1:2">
      <c r="A3280" s="65"/>
      <c r="B3280" s="65"/>
    </row>
    <row r="3281" spans="1:2">
      <c r="A3281" s="65"/>
      <c r="B3281" s="65"/>
    </row>
    <row r="3282" spans="1:2">
      <c r="A3282" s="65"/>
      <c r="B3282" s="65"/>
    </row>
    <row r="3283" spans="1:2">
      <c r="A3283" s="65"/>
      <c r="B3283" s="65"/>
    </row>
    <row r="3284" spans="1:2">
      <c r="A3284" s="65"/>
      <c r="B3284" s="65"/>
    </row>
    <row r="3285" spans="1:2">
      <c r="A3285" s="65"/>
      <c r="B3285" s="65"/>
    </row>
    <row r="3286" spans="1:2">
      <c r="A3286" s="65"/>
      <c r="B3286" s="65"/>
    </row>
    <row r="3287" spans="1:2">
      <c r="A3287" s="65"/>
      <c r="B3287" s="65"/>
    </row>
    <row r="3288" spans="1:2">
      <c r="A3288" s="65"/>
      <c r="B3288" s="65"/>
    </row>
    <row r="3289" spans="1:2">
      <c r="A3289" s="65"/>
      <c r="B3289" s="65"/>
    </row>
    <row r="3290" spans="1:2">
      <c r="A3290" s="65"/>
      <c r="B3290" s="65"/>
    </row>
    <row r="3291" spans="1:2">
      <c r="A3291" s="65"/>
      <c r="B3291" s="65"/>
    </row>
    <row r="3292" spans="1:2">
      <c r="A3292" s="65"/>
      <c r="B3292" s="65"/>
    </row>
    <row r="3293" spans="1:2">
      <c r="A3293" s="65"/>
      <c r="B3293" s="65"/>
    </row>
    <row r="3294" spans="1:2">
      <c r="A3294" s="65"/>
      <c r="B3294" s="65"/>
    </row>
    <row r="3295" spans="1:2">
      <c r="A3295" s="65"/>
      <c r="B3295" s="65"/>
    </row>
    <row r="3296" spans="1:2">
      <c r="A3296" s="65"/>
      <c r="B3296" s="65"/>
    </row>
    <row r="3297" spans="1:2">
      <c r="A3297" s="65"/>
      <c r="B3297" s="65"/>
    </row>
    <row r="3298" spans="1:2">
      <c r="A3298" s="65"/>
      <c r="B3298" s="65"/>
    </row>
    <row r="3299" spans="1:2">
      <c r="A3299" s="65"/>
      <c r="B3299" s="65"/>
    </row>
    <row r="3300" spans="1:2">
      <c r="A3300" s="65"/>
      <c r="B3300" s="65"/>
    </row>
    <row r="3301" spans="1:2">
      <c r="A3301" s="65"/>
      <c r="B3301" s="65"/>
    </row>
    <row r="3302" spans="1:2">
      <c r="A3302" s="65"/>
      <c r="B3302" s="65"/>
    </row>
    <row r="3303" spans="1:2">
      <c r="A3303" s="65"/>
      <c r="B3303" s="65"/>
    </row>
    <row r="3304" spans="1:2">
      <c r="A3304" s="65"/>
      <c r="B3304" s="65"/>
    </row>
    <row r="3305" spans="1:2">
      <c r="A3305" s="65"/>
      <c r="B3305" s="65"/>
    </row>
    <row r="3306" spans="1:2">
      <c r="A3306" s="65"/>
      <c r="B3306" s="65"/>
    </row>
    <row r="3307" spans="1:2">
      <c r="A3307" s="65"/>
      <c r="B3307" s="65"/>
    </row>
    <row r="3308" spans="1:2">
      <c r="A3308" s="65"/>
      <c r="B3308" s="65"/>
    </row>
    <row r="3309" spans="1:2">
      <c r="A3309" s="65"/>
      <c r="B3309" s="65"/>
    </row>
    <row r="3310" spans="1:2">
      <c r="A3310" s="65"/>
      <c r="B3310" s="65"/>
    </row>
    <row r="3311" spans="1:2">
      <c r="A3311" s="65"/>
      <c r="B3311" s="65"/>
    </row>
    <row r="3312" spans="1:2">
      <c r="A3312" s="65"/>
      <c r="B3312" s="65"/>
    </row>
    <row r="3313" spans="1:2">
      <c r="A3313" s="65"/>
      <c r="B3313" s="65"/>
    </row>
    <row r="3314" spans="1:2">
      <c r="A3314" s="65"/>
      <c r="B3314" s="65"/>
    </row>
    <row r="3315" spans="1:2">
      <c r="A3315" s="65"/>
      <c r="B3315" s="65"/>
    </row>
    <row r="3316" spans="1:2">
      <c r="A3316" s="65"/>
      <c r="B3316" s="65"/>
    </row>
    <row r="3317" spans="1:2">
      <c r="A3317" s="65"/>
      <c r="B3317" s="65"/>
    </row>
    <row r="3318" spans="1:2">
      <c r="A3318" s="65"/>
      <c r="B3318" s="65"/>
    </row>
    <row r="3319" spans="1:2">
      <c r="A3319" s="65"/>
      <c r="B3319" s="65"/>
    </row>
    <row r="3320" spans="1:2">
      <c r="A3320" s="65"/>
      <c r="B3320" s="65"/>
    </row>
    <row r="3321" spans="1:2">
      <c r="A3321" s="65"/>
      <c r="B3321" s="65"/>
    </row>
    <row r="3322" spans="1:2">
      <c r="A3322" s="65"/>
      <c r="B3322" s="65"/>
    </row>
    <row r="3323" spans="1:2">
      <c r="A3323" s="65"/>
      <c r="B3323" s="65"/>
    </row>
    <row r="3324" spans="1:2">
      <c r="A3324" s="65"/>
      <c r="B3324" s="65"/>
    </row>
    <row r="3325" spans="1:2">
      <c r="A3325" s="65"/>
      <c r="B3325" s="65"/>
    </row>
    <row r="3326" spans="1:2">
      <c r="A3326" s="65"/>
      <c r="B3326" s="65"/>
    </row>
    <row r="3327" spans="1:2">
      <c r="A3327" s="65"/>
      <c r="B3327" s="65"/>
    </row>
    <row r="3328" spans="1:2">
      <c r="A3328" s="65"/>
      <c r="B3328" s="65"/>
    </row>
    <row r="3329" spans="1:2">
      <c r="A3329" s="65"/>
      <c r="B3329" s="65"/>
    </row>
    <row r="3330" spans="1:2">
      <c r="A3330" s="65"/>
      <c r="B3330" s="65"/>
    </row>
    <row r="3331" spans="1:2">
      <c r="A3331" s="65"/>
      <c r="B3331" s="65"/>
    </row>
    <row r="3332" spans="1:2">
      <c r="A3332" s="65"/>
      <c r="B3332" s="65"/>
    </row>
    <row r="3333" spans="1:2">
      <c r="A3333" s="65"/>
      <c r="B3333" s="65"/>
    </row>
    <row r="3334" spans="1:2">
      <c r="A3334" s="65"/>
      <c r="B3334" s="65"/>
    </row>
    <row r="3335" spans="1:2">
      <c r="A3335" s="65"/>
      <c r="B3335" s="65"/>
    </row>
    <row r="3336" spans="1:2">
      <c r="A3336" s="65"/>
      <c r="B3336" s="65"/>
    </row>
    <row r="3337" spans="1:2">
      <c r="A3337" s="65"/>
      <c r="B3337" s="65"/>
    </row>
    <row r="3338" spans="1:2">
      <c r="A3338" s="65"/>
      <c r="B3338" s="65"/>
    </row>
    <row r="3339" spans="1:2">
      <c r="A3339" s="65"/>
      <c r="B3339" s="65"/>
    </row>
    <row r="3340" spans="1:2">
      <c r="A3340" s="65"/>
      <c r="B3340" s="65"/>
    </row>
    <row r="3341" spans="1:2">
      <c r="A3341" s="65"/>
      <c r="B3341" s="65"/>
    </row>
    <row r="3342" spans="1:2">
      <c r="A3342" s="65"/>
      <c r="B3342" s="65"/>
    </row>
    <row r="3343" spans="1:2">
      <c r="A3343" s="65"/>
      <c r="B3343" s="65"/>
    </row>
    <row r="3344" spans="1:2">
      <c r="A3344" s="65"/>
      <c r="B3344" s="65"/>
    </row>
    <row r="3345" spans="1:2">
      <c r="A3345" s="65"/>
      <c r="B3345" s="65"/>
    </row>
    <row r="3346" spans="1:2">
      <c r="A3346" s="65"/>
      <c r="B3346" s="65"/>
    </row>
    <row r="3347" spans="1:2">
      <c r="A3347" s="65"/>
      <c r="B3347" s="65"/>
    </row>
    <row r="3348" spans="1:2">
      <c r="A3348" s="65"/>
      <c r="B3348" s="65"/>
    </row>
    <row r="3349" spans="1:2">
      <c r="A3349" s="65"/>
      <c r="B3349" s="65"/>
    </row>
    <row r="3350" spans="1:2">
      <c r="A3350" s="65"/>
      <c r="B3350" s="65"/>
    </row>
    <row r="3351" spans="1:2">
      <c r="A3351" s="65"/>
      <c r="B3351" s="65"/>
    </row>
    <row r="3352" spans="1:2">
      <c r="A3352" s="65"/>
      <c r="B3352" s="65"/>
    </row>
    <row r="3353" spans="1:2">
      <c r="A3353" s="65"/>
      <c r="B3353" s="65"/>
    </row>
    <row r="3354" spans="1:2">
      <c r="A3354" s="65"/>
      <c r="B3354" s="65"/>
    </row>
    <row r="3355" spans="1:2">
      <c r="A3355" s="65"/>
      <c r="B3355" s="65"/>
    </row>
    <row r="3356" spans="1:2">
      <c r="A3356" s="65"/>
      <c r="B3356" s="65"/>
    </row>
    <row r="3357" spans="1:2">
      <c r="A3357" s="65"/>
      <c r="B3357" s="65"/>
    </row>
    <row r="3358" spans="1:2">
      <c r="A3358" s="65"/>
      <c r="B3358" s="65"/>
    </row>
    <row r="3359" spans="1:2">
      <c r="A3359" s="65"/>
      <c r="B3359" s="65"/>
    </row>
    <row r="3360" spans="1:2">
      <c r="A3360" s="65"/>
      <c r="B3360" s="65"/>
    </row>
    <row r="3361" spans="1:2">
      <c r="A3361" s="65"/>
      <c r="B3361" s="65"/>
    </row>
    <row r="3362" spans="1:2">
      <c r="A3362" s="65"/>
      <c r="B3362" s="65"/>
    </row>
    <row r="3363" spans="1:2">
      <c r="A3363" s="65"/>
      <c r="B3363" s="65"/>
    </row>
    <row r="3364" spans="1:2">
      <c r="A3364" s="65"/>
      <c r="B3364" s="65"/>
    </row>
    <row r="3365" spans="1:2">
      <c r="A3365" s="65"/>
      <c r="B3365" s="65"/>
    </row>
    <row r="3366" spans="1:2">
      <c r="A3366" s="65"/>
      <c r="B3366" s="65"/>
    </row>
    <row r="3367" spans="1:2">
      <c r="A3367" s="65"/>
      <c r="B3367" s="65"/>
    </row>
    <row r="3368" spans="1:2">
      <c r="A3368" s="65"/>
      <c r="B3368" s="65"/>
    </row>
    <row r="3369" spans="1:2">
      <c r="A3369" s="65"/>
      <c r="B3369" s="65"/>
    </row>
    <row r="3370" spans="1:2">
      <c r="A3370" s="65"/>
      <c r="B3370" s="65"/>
    </row>
    <row r="3371" spans="1:2">
      <c r="A3371" s="65"/>
      <c r="B3371" s="65"/>
    </row>
    <row r="3372" spans="1:2">
      <c r="A3372" s="65"/>
      <c r="B3372" s="65"/>
    </row>
    <row r="3373" spans="1:2">
      <c r="A3373" s="65"/>
      <c r="B3373" s="65"/>
    </row>
    <row r="3374" spans="1:2">
      <c r="A3374" s="65"/>
      <c r="B3374" s="65"/>
    </row>
    <row r="3375" spans="1:2">
      <c r="A3375" s="65"/>
      <c r="B3375" s="65"/>
    </row>
    <row r="3376" spans="1:2">
      <c r="A3376" s="65"/>
      <c r="B3376" s="65"/>
    </row>
    <row r="3377" spans="1:2">
      <c r="A3377" s="65"/>
      <c r="B3377" s="65"/>
    </row>
    <row r="3378" spans="1:2">
      <c r="A3378" s="65"/>
      <c r="B3378" s="65"/>
    </row>
    <row r="3379" spans="1:2">
      <c r="A3379" s="65"/>
      <c r="B3379" s="65"/>
    </row>
    <row r="3380" spans="1:2">
      <c r="A3380" s="65"/>
      <c r="B3380" s="65"/>
    </row>
    <row r="3381" spans="1:2">
      <c r="A3381" s="65"/>
      <c r="B3381" s="65"/>
    </row>
    <row r="3382" spans="1:2">
      <c r="A3382" s="65"/>
      <c r="B3382" s="65"/>
    </row>
    <row r="3383" spans="1:2">
      <c r="A3383" s="65"/>
      <c r="B3383" s="65"/>
    </row>
    <row r="3384" spans="1:2">
      <c r="A3384" s="65"/>
      <c r="B3384" s="65"/>
    </row>
    <row r="3385" spans="1:2">
      <c r="A3385" s="65"/>
      <c r="B3385" s="65"/>
    </row>
    <row r="3386" spans="1:2">
      <c r="A3386" s="65"/>
      <c r="B3386" s="65"/>
    </row>
    <row r="3387" spans="1:2">
      <c r="A3387" s="65"/>
      <c r="B3387" s="65"/>
    </row>
    <row r="3388" spans="1:2">
      <c r="A3388" s="65"/>
      <c r="B3388" s="65"/>
    </row>
    <row r="3389" spans="1:2">
      <c r="A3389" s="65"/>
      <c r="B3389" s="65"/>
    </row>
    <row r="3390" spans="1:2">
      <c r="A3390" s="65"/>
      <c r="B3390" s="65"/>
    </row>
    <row r="3391" spans="1:2">
      <c r="A3391" s="65"/>
      <c r="B3391" s="65"/>
    </row>
    <row r="3392" spans="1:2">
      <c r="A3392" s="65"/>
      <c r="B3392" s="65"/>
    </row>
    <row r="3393" spans="1:2">
      <c r="A3393" s="65"/>
      <c r="B3393" s="65"/>
    </row>
    <row r="3394" spans="1:2">
      <c r="A3394" s="65"/>
      <c r="B3394" s="65"/>
    </row>
    <row r="3395" spans="1:2">
      <c r="A3395" s="65"/>
      <c r="B3395" s="65"/>
    </row>
    <row r="3396" spans="1:2">
      <c r="A3396" s="65"/>
      <c r="B3396" s="65"/>
    </row>
    <row r="3397" spans="1:2">
      <c r="A3397" s="65"/>
      <c r="B3397" s="65"/>
    </row>
    <row r="3398" spans="1:2">
      <c r="A3398" s="65"/>
      <c r="B3398" s="65"/>
    </row>
    <row r="3399" spans="1:2">
      <c r="A3399" s="65"/>
      <c r="B3399" s="65"/>
    </row>
    <row r="3400" spans="1:2">
      <c r="A3400" s="65"/>
      <c r="B3400" s="65"/>
    </row>
    <row r="3401" spans="1:2">
      <c r="A3401" s="65"/>
      <c r="B3401" s="65"/>
    </row>
    <row r="3402" spans="1:2">
      <c r="A3402" s="65"/>
      <c r="B3402" s="65"/>
    </row>
    <row r="3403" spans="1:2">
      <c r="A3403" s="65"/>
      <c r="B3403" s="65"/>
    </row>
    <row r="3404" spans="1:2">
      <c r="A3404" s="65"/>
      <c r="B3404" s="65"/>
    </row>
    <row r="3405" spans="1:2">
      <c r="A3405" s="65"/>
      <c r="B3405" s="65"/>
    </row>
    <row r="3406" spans="1:2">
      <c r="A3406" s="65"/>
      <c r="B3406" s="65"/>
    </row>
    <row r="3407" spans="1:2">
      <c r="A3407" s="65"/>
      <c r="B3407" s="65"/>
    </row>
    <row r="3408" spans="1:2">
      <c r="A3408" s="65"/>
      <c r="B3408" s="65"/>
    </row>
    <row r="3409" spans="1:2">
      <c r="A3409" s="65"/>
      <c r="B3409" s="65"/>
    </row>
    <row r="3410" spans="1:2">
      <c r="A3410" s="65"/>
      <c r="B3410" s="65"/>
    </row>
    <row r="3411" spans="1:2">
      <c r="A3411" s="65"/>
      <c r="B3411" s="65"/>
    </row>
    <row r="3412" spans="1:2">
      <c r="A3412" s="65"/>
      <c r="B3412" s="65"/>
    </row>
    <row r="3413" spans="1:2">
      <c r="A3413" s="65"/>
      <c r="B3413" s="65"/>
    </row>
    <row r="3414" spans="1:2">
      <c r="A3414" s="65"/>
      <c r="B3414" s="65"/>
    </row>
    <row r="3415" spans="1:2">
      <c r="A3415" s="65"/>
      <c r="B3415" s="65"/>
    </row>
    <row r="3416" spans="1:2">
      <c r="A3416" s="65"/>
      <c r="B3416" s="65"/>
    </row>
    <row r="3417" spans="1:2">
      <c r="A3417" s="65"/>
      <c r="B3417" s="65"/>
    </row>
    <row r="3418" spans="1:2">
      <c r="A3418" s="65"/>
      <c r="B3418" s="65"/>
    </row>
    <row r="3419" spans="1:2">
      <c r="A3419" s="65"/>
      <c r="B3419" s="65"/>
    </row>
    <row r="3420" spans="1:2">
      <c r="A3420" s="65"/>
      <c r="B3420" s="65"/>
    </row>
    <row r="3421" spans="1:2">
      <c r="A3421" s="65"/>
      <c r="B3421" s="65"/>
    </row>
    <row r="3422" spans="1:2">
      <c r="A3422" s="65"/>
      <c r="B3422" s="65"/>
    </row>
    <row r="3423" spans="1:2">
      <c r="A3423" s="65"/>
      <c r="B3423" s="65"/>
    </row>
    <row r="3424" spans="1:2">
      <c r="A3424" s="65"/>
      <c r="B3424" s="65"/>
    </row>
    <row r="3425" spans="1:2">
      <c r="A3425" s="65"/>
      <c r="B3425" s="65"/>
    </row>
    <row r="3426" spans="1:2">
      <c r="A3426" s="65"/>
      <c r="B3426" s="65"/>
    </row>
    <row r="3427" spans="1:2">
      <c r="A3427" s="65"/>
      <c r="B3427" s="65"/>
    </row>
    <row r="3428" spans="1:2">
      <c r="A3428" s="65"/>
      <c r="B3428" s="65"/>
    </row>
    <row r="3429" spans="1:2">
      <c r="A3429" s="65"/>
      <c r="B3429" s="65"/>
    </row>
    <row r="3430" spans="1:2">
      <c r="A3430" s="65"/>
      <c r="B3430" s="65"/>
    </row>
    <row r="3431" spans="1:2">
      <c r="A3431" s="65"/>
      <c r="B3431" s="65"/>
    </row>
    <row r="3432" spans="1:2">
      <c r="A3432" s="65"/>
      <c r="B3432" s="65"/>
    </row>
    <row r="3433" spans="1:2">
      <c r="A3433" s="65"/>
      <c r="B3433" s="65"/>
    </row>
    <row r="3434" spans="1:2">
      <c r="A3434" s="65"/>
      <c r="B3434" s="65"/>
    </row>
    <row r="3435" spans="1:2">
      <c r="A3435" s="65"/>
      <c r="B3435" s="65"/>
    </row>
    <row r="3436" spans="1:2">
      <c r="A3436" s="65"/>
      <c r="B3436" s="65"/>
    </row>
    <row r="3437" spans="1:2">
      <c r="A3437" s="65"/>
      <c r="B3437" s="65"/>
    </row>
    <row r="3438" spans="1:2">
      <c r="A3438" s="65"/>
      <c r="B3438" s="65"/>
    </row>
    <row r="3439" spans="1:2">
      <c r="A3439" s="65"/>
      <c r="B3439" s="65"/>
    </row>
    <row r="3440" spans="1:2">
      <c r="A3440" s="65"/>
      <c r="B3440" s="65"/>
    </row>
    <row r="3441" spans="1:2">
      <c r="A3441" s="65"/>
      <c r="B3441" s="65"/>
    </row>
    <row r="3442" spans="1:2">
      <c r="A3442" s="65"/>
      <c r="B3442" s="65"/>
    </row>
    <row r="3443" spans="1:2">
      <c r="A3443" s="65"/>
      <c r="B3443" s="65"/>
    </row>
    <row r="3444" spans="1:2">
      <c r="A3444" s="65"/>
      <c r="B3444" s="65"/>
    </row>
    <row r="3445" spans="1:2">
      <c r="A3445" s="65"/>
      <c r="B3445" s="65"/>
    </row>
    <row r="3446" spans="1:2">
      <c r="A3446" s="65"/>
      <c r="B3446" s="65"/>
    </row>
    <row r="3447" spans="1:2">
      <c r="A3447" s="65"/>
      <c r="B3447" s="65"/>
    </row>
    <row r="3448" spans="1:2">
      <c r="A3448" s="65"/>
      <c r="B3448" s="65"/>
    </row>
    <row r="3449" spans="1:2">
      <c r="A3449" s="65"/>
      <c r="B3449" s="65"/>
    </row>
    <row r="3450" spans="1:2">
      <c r="A3450" s="65"/>
      <c r="B3450" s="65"/>
    </row>
    <row r="3451" spans="1:2">
      <c r="A3451" s="65"/>
      <c r="B3451" s="65"/>
    </row>
    <row r="3452" spans="1:2">
      <c r="A3452" s="65"/>
      <c r="B3452" s="65"/>
    </row>
    <row r="3453" spans="1:2">
      <c r="A3453" s="65"/>
      <c r="B3453" s="65"/>
    </row>
    <row r="3454" spans="1:2">
      <c r="A3454" s="65"/>
      <c r="B3454" s="65"/>
    </row>
    <row r="3455" spans="1:2">
      <c r="A3455" s="65"/>
      <c r="B3455" s="65"/>
    </row>
    <row r="3456" spans="1:2">
      <c r="A3456" s="65"/>
      <c r="B3456" s="65"/>
    </row>
    <row r="3457" spans="1:2">
      <c r="A3457" s="65"/>
      <c r="B3457" s="65"/>
    </row>
    <row r="3458" spans="1:2">
      <c r="A3458" s="65"/>
      <c r="B3458" s="65"/>
    </row>
    <row r="3459" spans="1:2">
      <c r="A3459" s="65"/>
      <c r="B3459" s="65"/>
    </row>
    <row r="3460" spans="1:2">
      <c r="A3460" s="65"/>
      <c r="B3460" s="65"/>
    </row>
    <row r="3461" spans="1:2">
      <c r="A3461" s="65"/>
      <c r="B3461" s="65"/>
    </row>
    <row r="3462" spans="1:2">
      <c r="A3462" s="65"/>
      <c r="B3462" s="65"/>
    </row>
    <row r="3463" spans="1:2">
      <c r="A3463" s="65"/>
      <c r="B3463" s="65"/>
    </row>
    <row r="3464" spans="1:2">
      <c r="A3464" s="65"/>
      <c r="B3464" s="65"/>
    </row>
    <row r="3465" spans="1:2">
      <c r="A3465" s="65"/>
      <c r="B3465" s="65"/>
    </row>
    <row r="3466" spans="1:2">
      <c r="A3466" s="65"/>
      <c r="B3466" s="65"/>
    </row>
    <row r="3467" spans="1:2">
      <c r="A3467" s="65"/>
      <c r="B3467" s="65"/>
    </row>
    <row r="3468" spans="1:2">
      <c r="A3468" s="65"/>
      <c r="B3468" s="65"/>
    </row>
    <row r="3469" spans="1:2">
      <c r="A3469" s="65"/>
      <c r="B3469" s="65"/>
    </row>
    <row r="3470" spans="1:2">
      <c r="A3470" s="65"/>
      <c r="B3470" s="65"/>
    </row>
    <row r="3471" spans="1:2">
      <c r="A3471" s="65"/>
      <c r="B3471" s="65"/>
    </row>
    <row r="3472" spans="1:2">
      <c r="A3472" s="65"/>
      <c r="B3472" s="65"/>
    </row>
    <row r="3473" spans="1:2">
      <c r="A3473" s="65"/>
      <c r="B3473" s="65"/>
    </row>
    <row r="3474" spans="1:2">
      <c r="A3474" s="65"/>
      <c r="B3474" s="65"/>
    </row>
    <row r="3475" spans="1:2">
      <c r="A3475" s="65"/>
      <c r="B3475" s="65"/>
    </row>
    <row r="3476" spans="1:2">
      <c r="A3476" s="65"/>
      <c r="B3476" s="65"/>
    </row>
    <row r="3477" spans="1:2">
      <c r="A3477" s="65"/>
      <c r="B3477" s="65"/>
    </row>
    <row r="3478" spans="1:2">
      <c r="A3478" s="65"/>
      <c r="B3478" s="65"/>
    </row>
    <row r="3479" spans="1:2">
      <c r="A3479" s="65"/>
      <c r="B3479" s="65"/>
    </row>
    <row r="3480" spans="1:2">
      <c r="A3480" s="65"/>
      <c r="B3480" s="65"/>
    </row>
    <row r="3481" spans="1:2">
      <c r="A3481" s="65"/>
      <c r="B3481" s="65"/>
    </row>
    <row r="3482" spans="1:2">
      <c r="A3482" s="65"/>
      <c r="B3482" s="65"/>
    </row>
    <row r="3483" spans="1:2">
      <c r="A3483" s="65"/>
      <c r="B3483" s="65"/>
    </row>
    <row r="3484" spans="1:2">
      <c r="A3484" s="65"/>
      <c r="B3484" s="65"/>
    </row>
    <row r="3485" spans="1:2">
      <c r="A3485" s="65"/>
      <c r="B3485" s="65"/>
    </row>
    <row r="3486" spans="1:2">
      <c r="A3486" s="65"/>
      <c r="B3486" s="65"/>
    </row>
    <row r="3487" spans="1:2">
      <c r="A3487" s="65"/>
      <c r="B3487" s="65"/>
    </row>
    <row r="3488" spans="1:2">
      <c r="A3488" s="65"/>
      <c r="B3488" s="65"/>
    </row>
    <row r="3489" spans="1:2">
      <c r="A3489" s="65"/>
      <c r="B3489" s="65"/>
    </row>
    <row r="3490" spans="1:2">
      <c r="A3490" s="65"/>
      <c r="B3490" s="65"/>
    </row>
    <row r="3491" spans="1:2">
      <c r="A3491" s="65"/>
      <c r="B3491" s="65"/>
    </row>
    <row r="3492" spans="1:2">
      <c r="A3492" s="65"/>
      <c r="B3492" s="65"/>
    </row>
    <row r="3493" spans="1:2">
      <c r="A3493" s="65"/>
      <c r="B3493" s="65"/>
    </row>
    <row r="3494" spans="1:2">
      <c r="A3494" s="65"/>
      <c r="B3494" s="65"/>
    </row>
    <row r="3495" spans="1:2">
      <c r="A3495" s="65"/>
      <c r="B3495" s="65"/>
    </row>
    <row r="3496" spans="1:2">
      <c r="A3496" s="65"/>
      <c r="B3496" s="65"/>
    </row>
    <row r="3497" spans="1:2">
      <c r="A3497" s="65"/>
      <c r="B3497" s="65"/>
    </row>
    <row r="3498" spans="1:2">
      <c r="A3498" s="65"/>
      <c r="B3498" s="65"/>
    </row>
    <row r="3499" spans="1:2">
      <c r="A3499" s="65"/>
      <c r="B3499" s="65"/>
    </row>
    <row r="3500" spans="1:2">
      <c r="A3500" s="65"/>
      <c r="B3500" s="65"/>
    </row>
    <row r="3501" spans="1:2">
      <c r="A3501" s="65"/>
      <c r="B3501" s="65"/>
    </row>
    <row r="3502" spans="1:2">
      <c r="A3502" s="65"/>
      <c r="B3502" s="65"/>
    </row>
    <row r="3503" spans="1:2">
      <c r="A3503" s="65"/>
      <c r="B3503" s="65"/>
    </row>
    <row r="3504" spans="1:2">
      <c r="A3504" s="65"/>
      <c r="B3504" s="65"/>
    </row>
    <row r="3505" spans="1:2">
      <c r="A3505" s="65"/>
      <c r="B3505" s="65"/>
    </row>
    <row r="3506" spans="1:2">
      <c r="A3506" s="65"/>
      <c r="B3506" s="65"/>
    </row>
    <row r="3507" spans="1:2">
      <c r="A3507" s="65"/>
      <c r="B3507" s="65"/>
    </row>
    <row r="3508" spans="1:2">
      <c r="A3508" s="65"/>
      <c r="B3508" s="65"/>
    </row>
    <row r="3509" spans="1:2">
      <c r="A3509" s="65"/>
      <c r="B3509" s="65"/>
    </row>
    <row r="3510" spans="1:2">
      <c r="A3510" s="65"/>
      <c r="B3510" s="65"/>
    </row>
    <row r="3511" spans="1:2">
      <c r="A3511" s="65"/>
      <c r="B3511" s="65"/>
    </row>
    <row r="3512" spans="1:2">
      <c r="A3512" s="65"/>
      <c r="B3512" s="65"/>
    </row>
    <row r="3513" spans="1:2">
      <c r="A3513" s="65"/>
      <c r="B3513" s="65"/>
    </row>
    <row r="3514" spans="1:2">
      <c r="A3514" s="65"/>
      <c r="B3514" s="65"/>
    </row>
    <row r="3515" spans="1:2">
      <c r="A3515" s="65"/>
      <c r="B3515" s="65"/>
    </row>
    <row r="3516" spans="1:2">
      <c r="A3516" s="65"/>
      <c r="B3516" s="65"/>
    </row>
    <row r="3517" spans="1:2">
      <c r="A3517" s="65"/>
      <c r="B3517" s="65"/>
    </row>
    <row r="3518" spans="1:2">
      <c r="A3518" s="65"/>
      <c r="B3518" s="65"/>
    </row>
    <row r="3519" spans="1:2">
      <c r="A3519" s="65"/>
      <c r="B3519" s="65"/>
    </row>
    <row r="3520" spans="1:2">
      <c r="A3520" s="65"/>
      <c r="B3520" s="65"/>
    </row>
    <row r="3521" spans="1:2">
      <c r="A3521" s="65"/>
      <c r="B3521" s="65"/>
    </row>
    <row r="3522" spans="1:2">
      <c r="A3522" s="65"/>
      <c r="B3522" s="65"/>
    </row>
    <row r="3523" spans="1:2">
      <c r="A3523" s="65"/>
      <c r="B3523" s="65"/>
    </row>
    <row r="3524" spans="1:2">
      <c r="A3524" s="65"/>
      <c r="B3524" s="65"/>
    </row>
    <row r="3525" spans="1:2">
      <c r="A3525" s="65"/>
      <c r="B3525" s="65"/>
    </row>
    <row r="3526" spans="1:2">
      <c r="A3526" s="65"/>
      <c r="B3526" s="65"/>
    </row>
    <row r="3527" spans="1:2">
      <c r="A3527" s="65"/>
      <c r="B3527" s="65"/>
    </row>
    <row r="3528" spans="1:2">
      <c r="A3528" s="65"/>
      <c r="B3528" s="65"/>
    </row>
    <row r="3529" spans="1:2">
      <c r="A3529" s="65"/>
      <c r="B3529" s="65"/>
    </row>
    <row r="3530" spans="1:2">
      <c r="A3530" s="65"/>
      <c r="B3530" s="65"/>
    </row>
    <row r="3531" spans="1:2">
      <c r="A3531" s="65"/>
      <c r="B3531" s="65"/>
    </row>
    <row r="3532" spans="1:2">
      <c r="A3532" s="65"/>
      <c r="B3532" s="65"/>
    </row>
    <row r="3533" spans="1:2">
      <c r="A3533" s="65"/>
      <c r="B3533" s="65"/>
    </row>
    <row r="3534" spans="1:2">
      <c r="A3534" s="65"/>
      <c r="B3534" s="65"/>
    </row>
    <row r="3535" spans="1:2">
      <c r="A3535" s="65"/>
      <c r="B3535" s="65"/>
    </row>
    <row r="3536" spans="1:2">
      <c r="A3536" s="65"/>
      <c r="B3536" s="65"/>
    </row>
    <row r="3537" spans="1:2">
      <c r="A3537" s="65"/>
      <c r="B3537" s="65"/>
    </row>
    <row r="3538" spans="1:2">
      <c r="A3538" s="65"/>
      <c r="B3538" s="65"/>
    </row>
    <row r="3539" spans="1:2">
      <c r="A3539" s="65"/>
      <c r="B3539" s="65"/>
    </row>
    <row r="3540" spans="1:2">
      <c r="A3540" s="65"/>
      <c r="B3540" s="65"/>
    </row>
    <row r="3541" spans="1:2">
      <c r="A3541" s="65"/>
      <c r="B3541" s="65"/>
    </row>
    <row r="3542" spans="1:2">
      <c r="A3542" s="65"/>
      <c r="B3542" s="65"/>
    </row>
    <row r="3543" spans="1:2">
      <c r="A3543" s="65"/>
      <c r="B3543" s="65"/>
    </row>
    <row r="3544" spans="1:2">
      <c r="A3544" s="65"/>
      <c r="B3544" s="65"/>
    </row>
    <row r="3545" spans="1:2">
      <c r="A3545" s="65"/>
      <c r="B3545" s="65"/>
    </row>
    <row r="3546" spans="1:2">
      <c r="A3546" s="65"/>
      <c r="B3546" s="65"/>
    </row>
    <row r="3547" spans="1:2">
      <c r="A3547" s="65"/>
      <c r="B3547" s="65"/>
    </row>
    <row r="3548" spans="1:2">
      <c r="A3548" s="65"/>
      <c r="B3548" s="65"/>
    </row>
    <row r="3549" spans="1:2">
      <c r="A3549" s="65"/>
      <c r="B3549" s="65"/>
    </row>
    <row r="3550" spans="1:2">
      <c r="A3550" s="65"/>
      <c r="B3550" s="65"/>
    </row>
    <row r="3551" spans="1:2">
      <c r="A3551" s="65"/>
      <c r="B3551" s="65"/>
    </row>
    <row r="3552" spans="1:2">
      <c r="A3552" s="65"/>
      <c r="B3552" s="65"/>
    </row>
    <row r="3553" spans="1:2">
      <c r="A3553" s="65"/>
      <c r="B3553" s="65"/>
    </row>
    <row r="3554" spans="1:2">
      <c r="A3554" s="65"/>
      <c r="B3554" s="65"/>
    </row>
    <row r="3555" spans="1:2">
      <c r="A3555" s="65"/>
      <c r="B3555" s="65"/>
    </row>
    <row r="3556" spans="1:2">
      <c r="A3556" s="65"/>
      <c r="B3556" s="65"/>
    </row>
    <row r="3557" spans="1:2">
      <c r="A3557" s="65"/>
      <c r="B3557" s="65"/>
    </row>
    <row r="3558" spans="1:2">
      <c r="A3558" s="65"/>
      <c r="B3558" s="65"/>
    </row>
    <row r="3559" spans="1:2">
      <c r="A3559" s="65"/>
      <c r="B3559" s="65"/>
    </row>
    <row r="3560" spans="1:2">
      <c r="A3560" s="65"/>
      <c r="B3560" s="65"/>
    </row>
    <row r="3561" spans="1:2">
      <c r="A3561" s="65"/>
      <c r="B3561" s="65"/>
    </row>
    <row r="3562" spans="1:2">
      <c r="A3562" s="65"/>
      <c r="B3562" s="65"/>
    </row>
    <row r="3563" spans="1:2">
      <c r="A3563" s="65"/>
      <c r="B3563" s="65"/>
    </row>
    <row r="3564" spans="1:2">
      <c r="A3564" s="65"/>
      <c r="B3564" s="65"/>
    </row>
    <row r="3565" spans="1:2">
      <c r="A3565" s="65"/>
      <c r="B3565" s="65"/>
    </row>
    <row r="3566" spans="1:2">
      <c r="A3566" s="65"/>
      <c r="B3566" s="65"/>
    </row>
    <row r="3567" spans="1:2">
      <c r="A3567" s="65"/>
      <c r="B3567" s="65"/>
    </row>
    <row r="3568" spans="1:2">
      <c r="A3568" s="65"/>
      <c r="B3568" s="65"/>
    </row>
    <row r="3569" spans="1:2">
      <c r="A3569" s="65"/>
      <c r="B3569" s="65"/>
    </row>
    <row r="3570" spans="1:2">
      <c r="A3570" s="65"/>
      <c r="B3570" s="65"/>
    </row>
    <row r="3571" spans="1:2">
      <c r="A3571" s="65"/>
      <c r="B3571" s="65"/>
    </row>
    <row r="3572" spans="1:2">
      <c r="A3572" s="65"/>
      <c r="B3572" s="65"/>
    </row>
    <row r="3573" spans="1:2">
      <c r="A3573" s="65"/>
      <c r="B3573" s="65"/>
    </row>
    <row r="3574" spans="1:2">
      <c r="A3574" s="65"/>
      <c r="B3574" s="65"/>
    </row>
    <row r="3575" spans="1:2">
      <c r="A3575" s="65"/>
      <c r="B3575" s="65"/>
    </row>
    <row r="3576" spans="1:2">
      <c r="A3576" s="65"/>
      <c r="B3576" s="65"/>
    </row>
    <row r="3577" spans="1:2">
      <c r="A3577" s="65"/>
      <c r="B3577" s="65"/>
    </row>
    <row r="3578" spans="1:2">
      <c r="A3578" s="65"/>
      <c r="B3578" s="65"/>
    </row>
    <row r="3579" spans="1:2">
      <c r="A3579" s="65"/>
      <c r="B3579" s="65"/>
    </row>
    <row r="3580" spans="1:2">
      <c r="A3580" s="65"/>
      <c r="B3580" s="65"/>
    </row>
    <row r="3581" spans="1:2">
      <c r="A3581" s="65"/>
      <c r="B3581" s="65"/>
    </row>
    <row r="3582" spans="1:2">
      <c r="A3582" s="65"/>
      <c r="B3582" s="65"/>
    </row>
    <row r="3583" spans="1:2">
      <c r="A3583" s="65"/>
      <c r="B3583" s="65"/>
    </row>
    <row r="3584" spans="1:2">
      <c r="A3584" s="65"/>
      <c r="B3584" s="65"/>
    </row>
    <row r="3585" spans="1:2">
      <c r="A3585" s="65"/>
      <c r="B3585" s="65"/>
    </row>
    <row r="3586" spans="1:2">
      <c r="A3586" s="65"/>
      <c r="B3586" s="65"/>
    </row>
    <row r="3587" spans="1:2">
      <c r="A3587" s="65"/>
      <c r="B3587" s="65"/>
    </row>
    <row r="3588" spans="1:2">
      <c r="A3588" s="65"/>
      <c r="B3588" s="65"/>
    </row>
    <row r="3589" spans="1:2">
      <c r="A3589" s="65"/>
      <c r="B3589" s="65"/>
    </row>
    <row r="3590" spans="1:2">
      <c r="A3590" s="65"/>
      <c r="B3590" s="65"/>
    </row>
    <row r="3591" spans="1:2">
      <c r="A3591" s="65"/>
      <c r="B3591" s="65"/>
    </row>
    <row r="3592" spans="1:2">
      <c r="A3592" s="65"/>
      <c r="B3592" s="65"/>
    </row>
    <row r="3593" spans="1:2">
      <c r="A3593" s="65"/>
      <c r="B3593" s="65"/>
    </row>
    <row r="3594" spans="1:2">
      <c r="A3594" s="65"/>
      <c r="B3594" s="65"/>
    </row>
    <row r="3595" spans="1:2">
      <c r="A3595" s="65"/>
      <c r="B3595" s="65"/>
    </row>
    <row r="3596" spans="1:2">
      <c r="A3596" s="65"/>
      <c r="B3596" s="65"/>
    </row>
    <row r="3597" spans="1:2">
      <c r="A3597" s="65"/>
      <c r="B3597" s="65"/>
    </row>
    <row r="3598" spans="1:2">
      <c r="A3598" s="65"/>
      <c r="B3598" s="65"/>
    </row>
    <row r="3599" spans="1:2">
      <c r="A3599" s="65"/>
      <c r="B3599" s="65"/>
    </row>
    <row r="3600" spans="1:2">
      <c r="A3600" s="65"/>
      <c r="B3600" s="65"/>
    </row>
    <row r="3601" spans="1:2">
      <c r="A3601" s="65"/>
      <c r="B3601" s="65"/>
    </row>
    <row r="3602" spans="1:2">
      <c r="A3602" s="65"/>
      <c r="B3602" s="65"/>
    </row>
    <row r="3603" spans="1:2">
      <c r="A3603" s="65"/>
      <c r="B3603" s="65"/>
    </row>
    <row r="3604" spans="1:2">
      <c r="A3604" s="65"/>
      <c r="B3604" s="65"/>
    </row>
    <row r="3605" spans="1:2">
      <c r="A3605" s="65"/>
      <c r="B3605" s="65"/>
    </row>
    <row r="3606" spans="1:2">
      <c r="A3606" s="65"/>
      <c r="B3606" s="65"/>
    </row>
    <row r="3607" spans="1:2">
      <c r="A3607" s="65"/>
      <c r="B3607" s="65"/>
    </row>
    <row r="3608" spans="1:2">
      <c r="A3608" s="65"/>
      <c r="B3608" s="65"/>
    </row>
    <row r="3609" spans="1:2">
      <c r="A3609" s="65"/>
      <c r="B3609" s="65"/>
    </row>
    <row r="3610" spans="1:2">
      <c r="A3610" s="65"/>
      <c r="B3610" s="65"/>
    </row>
    <row r="3611" spans="1:2">
      <c r="A3611" s="65"/>
      <c r="B3611" s="65"/>
    </row>
    <row r="3612" spans="1:2">
      <c r="A3612" s="65"/>
      <c r="B3612" s="65"/>
    </row>
    <row r="3613" spans="1:2">
      <c r="A3613" s="65"/>
      <c r="B3613" s="65"/>
    </row>
    <row r="3614" spans="1:2">
      <c r="A3614" s="65"/>
      <c r="B3614" s="65"/>
    </row>
    <row r="3615" spans="1:2">
      <c r="A3615" s="65"/>
      <c r="B3615" s="65"/>
    </row>
    <row r="3616" spans="1:2">
      <c r="A3616" s="65"/>
      <c r="B3616" s="65"/>
    </row>
    <row r="3617" spans="1:2">
      <c r="A3617" s="65"/>
      <c r="B3617" s="65"/>
    </row>
    <row r="3618" spans="1:2">
      <c r="A3618" s="65"/>
      <c r="B3618" s="65"/>
    </row>
    <row r="3619" spans="1:2">
      <c r="A3619" s="65"/>
      <c r="B3619" s="65"/>
    </row>
    <row r="3620" spans="1:2">
      <c r="A3620" s="65"/>
      <c r="B3620" s="65"/>
    </row>
    <row r="3621" spans="1:2">
      <c r="A3621" s="65"/>
      <c r="B3621" s="65"/>
    </row>
    <row r="3622" spans="1:2">
      <c r="A3622" s="65"/>
      <c r="B3622" s="65"/>
    </row>
    <row r="3623" spans="1:2">
      <c r="A3623" s="65"/>
      <c r="B3623" s="65"/>
    </row>
    <row r="3624" spans="1:2">
      <c r="A3624" s="65"/>
      <c r="B3624" s="65"/>
    </row>
    <row r="3625" spans="1:2">
      <c r="A3625" s="65"/>
      <c r="B3625" s="65"/>
    </row>
    <row r="3626" spans="1:2">
      <c r="A3626" s="65"/>
      <c r="B3626" s="65"/>
    </row>
    <row r="3627" spans="1:2">
      <c r="A3627" s="65"/>
      <c r="B3627" s="65"/>
    </row>
    <row r="3628" spans="1:2">
      <c r="A3628" s="65"/>
      <c r="B3628" s="65"/>
    </row>
    <row r="3629" spans="1:2">
      <c r="A3629" s="65"/>
      <c r="B3629" s="65"/>
    </row>
    <row r="3630" spans="1:2">
      <c r="A3630" s="65"/>
      <c r="B3630" s="65"/>
    </row>
    <row r="3631" spans="1:2">
      <c r="A3631" s="65"/>
      <c r="B3631" s="65"/>
    </row>
    <row r="3632" spans="1:2">
      <c r="A3632" s="65"/>
      <c r="B3632" s="65"/>
    </row>
    <row r="3633" spans="1:2">
      <c r="A3633" s="65"/>
      <c r="B3633" s="65"/>
    </row>
    <row r="3634" spans="1:2">
      <c r="A3634" s="65"/>
      <c r="B3634" s="65"/>
    </row>
    <row r="3635" spans="1:2">
      <c r="A3635" s="65"/>
      <c r="B3635" s="65"/>
    </row>
    <row r="3636" spans="1:2">
      <c r="A3636" s="65"/>
      <c r="B3636" s="65"/>
    </row>
    <row r="3637" spans="1:2">
      <c r="A3637" s="65"/>
      <c r="B3637" s="65"/>
    </row>
    <row r="3638" spans="1:2">
      <c r="A3638" s="65"/>
      <c r="B3638" s="65"/>
    </row>
    <row r="3639" spans="1:2">
      <c r="A3639" s="65"/>
      <c r="B3639" s="65"/>
    </row>
    <row r="3640" spans="1:2">
      <c r="A3640" s="65"/>
      <c r="B3640" s="65"/>
    </row>
    <row r="3641" spans="1:2">
      <c r="A3641" s="65"/>
      <c r="B3641" s="65"/>
    </row>
    <row r="3642" spans="1:2">
      <c r="A3642" s="65"/>
      <c r="B3642" s="65"/>
    </row>
    <row r="3643" spans="1:2">
      <c r="A3643" s="65"/>
      <c r="B3643" s="65"/>
    </row>
    <row r="3644" spans="1:2">
      <c r="A3644" s="65"/>
      <c r="B3644" s="65"/>
    </row>
    <row r="3645" spans="1:2">
      <c r="A3645" s="65"/>
      <c r="B3645" s="65"/>
    </row>
    <row r="3646" spans="1:2">
      <c r="A3646" s="65"/>
      <c r="B3646" s="65"/>
    </row>
    <row r="3647" spans="1:2">
      <c r="A3647" s="65"/>
      <c r="B3647" s="65"/>
    </row>
    <row r="3648" spans="1:2">
      <c r="A3648" s="65"/>
      <c r="B3648" s="65"/>
    </row>
    <row r="3649" spans="1:2">
      <c r="A3649" s="65"/>
      <c r="B3649" s="65"/>
    </row>
    <row r="3650" spans="1:2">
      <c r="A3650" s="65"/>
      <c r="B3650" s="65"/>
    </row>
    <row r="3651" spans="1:2">
      <c r="A3651" s="65"/>
      <c r="B3651" s="65"/>
    </row>
    <row r="3652" spans="1:2">
      <c r="A3652" s="65"/>
      <c r="B3652" s="65"/>
    </row>
    <row r="3653" spans="1:2">
      <c r="A3653" s="65"/>
      <c r="B3653" s="65"/>
    </row>
    <row r="3654" spans="1:2">
      <c r="A3654" s="65"/>
      <c r="B3654" s="65"/>
    </row>
    <row r="3655" spans="1:2">
      <c r="A3655" s="65"/>
      <c r="B3655" s="65"/>
    </row>
    <row r="3656" spans="1:2">
      <c r="A3656" s="65"/>
      <c r="B3656" s="65"/>
    </row>
    <row r="3657" spans="1:2">
      <c r="A3657" s="65"/>
      <c r="B3657" s="65"/>
    </row>
    <row r="3658" spans="1:2">
      <c r="A3658" s="65"/>
      <c r="B3658" s="65"/>
    </row>
    <row r="3659" spans="1:2">
      <c r="A3659" s="65"/>
      <c r="B3659" s="65"/>
    </row>
    <row r="3660" spans="1:2">
      <c r="A3660" s="65"/>
      <c r="B3660" s="65"/>
    </row>
    <row r="3661" spans="1:2">
      <c r="A3661" s="65"/>
      <c r="B3661" s="65"/>
    </row>
    <row r="3662" spans="1:2">
      <c r="A3662" s="65"/>
      <c r="B3662" s="65"/>
    </row>
    <row r="3663" spans="1:2">
      <c r="A3663" s="65"/>
      <c r="B3663" s="65"/>
    </row>
    <row r="3664" spans="1:2">
      <c r="A3664" s="65"/>
      <c r="B3664" s="65"/>
    </row>
    <row r="3665" spans="1:2">
      <c r="A3665" s="65"/>
      <c r="B3665" s="65"/>
    </row>
    <row r="3666" spans="1:2">
      <c r="A3666" s="65"/>
      <c r="B3666" s="65"/>
    </row>
    <row r="3667" spans="1:2">
      <c r="A3667" s="65"/>
      <c r="B3667" s="65"/>
    </row>
    <row r="3668" spans="1:2">
      <c r="A3668" s="65"/>
      <c r="B3668" s="65"/>
    </row>
    <row r="3669" spans="1:2">
      <c r="A3669" s="65"/>
      <c r="B3669" s="65"/>
    </row>
    <row r="3670" spans="1:2">
      <c r="A3670" s="65"/>
      <c r="B3670" s="65"/>
    </row>
    <row r="3671" spans="1:2">
      <c r="A3671" s="65"/>
      <c r="B3671" s="65"/>
    </row>
    <row r="3672" spans="1:2">
      <c r="A3672" s="65"/>
      <c r="B3672" s="65"/>
    </row>
    <row r="3673" spans="1:2">
      <c r="A3673" s="65"/>
      <c r="B3673" s="65"/>
    </row>
    <row r="3674" spans="1:2">
      <c r="A3674" s="65"/>
      <c r="B3674" s="65"/>
    </row>
    <row r="3675" spans="1:2">
      <c r="A3675" s="65"/>
      <c r="B3675" s="65"/>
    </row>
    <row r="3676" spans="1:2">
      <c r="A3676" s="65"/>
      <c r="B3676" s="65"/>
    </row>
    <row r="3677" spans="1:2">
      <c r="A3677" s="65"/>
      <c r="B3677" s="65"/>
    </row>
    <row r="3678" spans="1:2">
      <c r="A3678" s="65"/>
      <c r="B3678" s="65"/>
    </row>
    <row r="3679" spans="1:2">
      <c r="A3679" s="65"/>
      <c r="B3679" s="65"/>
    </row>
    <row r="3680" spans="1:2">
      <c r="A3680" s="65"/>
      <c r="B3680" s="65"/>
    </row>
    <row r="3681" spans="1:2">
      <c r="A3681" s="65"/>
      <c r="B3681" s="65"/>
    </row>
    <row r="3682" spans="1:2">
      <c r="A3682" s="65"/>
      <c r="B3682" s="65"/>
    </row>
    <row r="3683" spans="1:2">
      <c r="A3683" s="65"/>
      <c r="B3683" s="65"/>
    </row>
    <row r="3684" spans="1:2">
      <c r="A3684" s="65"/>
      <c r="B3684" s="65"/>
    </row>
    <row r="3685" spans="1:2">
      <c r="A3685" s="65"/>
      <c r="B3685" s="65"/>
    </row>
    <row r="3686" spans="1:2">
      <c r="A3686" s="65"/>
      <c r="B3686" s="65"/>
    </row>
    <row r="3687" spans="1:2">
      <c r="A3687" s="65"/>
      <c r="B3687" s="65"/>
    </row>
    <row r="3688" spans="1:2">
      <c r="A3688" s="65"/>
      <c r="B3688" s="65"/>
    </row>
    <row r="3689" spans="1:2">
      <c r="A3689" s="65"/>
      <c r="B3689" s="65"/>
    </row>
    <row r="3690" spans="1:2">
      <c r="A3690" s="65"/>
      <c r="B3690" s="65"/>
    </row>
    <row r="3691" spans="1:2">
      <c r="A3691" s="65"/>
      <c r="B3691" s="65"/>
    </row>
    <row r="3692" spans="1:2">
      <c r="A3692" s="65"/>
      <c r="B3692" s="65"/>
    </row>
    <row r="3693" spans="1:2">
      <c r="A3693" s="65"/>
      <c r="B3693" s="65"/>
    </row>
    <row r="3694" spans="1:2">
      <c r="A3694" s="65"/>
      <c r="B3694" s="65"/>
    </row>
    <row r="3695" spans="1:2">
      <c r="A3695" s="65"/>
      <c r="B3695" s="65"/>
    </row>
    <row r="3696" spans="1:2">
      <c r="A3696" s="65"/>
      <c r="B3696" s="65"/>
    </row>
    <row r="3697" spans="1:2">
      <c r="A3697" s="65"/>
      <c r="B3697" s="65"/>
    </row>
    <row r="3698" spans="1:2">
      <c r="A3698" s="65"/>
      <c r="B3698" s="65"/>
    </row>
    <row r="3699" spans="1:2">
      <c r="A3699" s="65"/>
      <c r="B3699" s="65"/>
    </row>
    <row r="3700" spans="1:2">
      <c r="A3700" s="65"/>
      <c r="B3700" s="65"/>
    </row>
    <row r="3701" spans="1:2">
      <c r="A3701" s="65"/>
      <c r="B3701" s="65"/>
    </row>
    <row r="3702" spans="1:2">
      <c r="A3702" s="65"/>
      <c r="B3702" s="65"/>
    </row>
    <row r="3703" spans="1:2">
      <c r="A3703" s="65"/>
      <c r="B3703" s="65"/>
    </row>
    <row r="3704" spans="1:2">
      <c r="A3704" s="65"/>
      <c r="B3704" s="65"/>
    </row>
    <row r="3705" spans="1:2">
      <c r="A3705" s="65"/>
      <c r="B3705" s="65"/>
    </row>
    <row r="3706" spans="1:2">
      <c r="A3706" s="65"/>
      <c r="B3706" s="65"/>
    </row>
    <row r="3707" spans="1:2">
      <c r="A3707" s="65"/>
      <c r="B3707" s="65"/>
    </row>
    <row r="3708" spans="1:2">
      <c r="A3708" s="65"/>
      <c r="B3708" s="65"/>
    </row>
    <row r="3709" spans="1:2">
      <c r="A3709" s="65"/>
      <c r="B3709" s="65"/>
    </row>
    <row r="3710" spans="1:2">
      <c r="A3710" s="65"/>
      <c r="B3710" s="65"/>
    </row>
    <row r="3711" spans="1:2">
      <c r="A3711" s="65"/>
      <c r="B3711" s="65"/>
    </row>
    <row r="3712" spans="1:2">
      <c r="A3712" s="65"/>
      <c r="B3712" s="65"/>
    </row>
    <row r="3713" spans="1:2">
      <c r="A3713" s="65"/>
      <c r="B3713" s="65"/>
    </row>
    <row r="3714" spans="1:2">
      <c r="A3714" s="65"/>
      <c r="B3714" s="65"/>
    </row>
    <row r="3715" spans="1:2">
      <c r="A3715" s="65"/>
      <c r="B3715" s="65"/>
    </row>
    <row r="3716" spans="1:2">
      <c r="A3716" s="65"/>
      <c r="B3716" s="65"/>
    </row>
    <row r="3717" spans="1:2">
      <c r="A3717" s="65"/>
      <c r="B3717" s="65"/>
    </row>
    <row r="3718" spans="1:2">
      <c r="A3718" s="65"/>
      <c r="B3718" s="65"/>
    </row>
    <row r="3719" spans="1:2">
      <c r="A3719" s="65"/>
      <c r="B3719" s="65"/>
    </row>
    <row r="3720" spans="1:2">
      <c r="A3720" s="65"/>
      <c r="B3720" s="65"/>
    </row>
    <row r="3721" spans="1:2">
      <c r="A3721" s="65"/>
      <c r="B3721" s="65"/>
    </row>
    <row r="3722" spans="1:2">
      <c r="A3722" s="65"/>
      <c r="B3722" s="65"/>
    </row>
    <row r="3723" spans="1:2">
      <c r="A3723" s="65"/>
      <c r="B3723" s="65"/>
    </row>
    <row r="3724" spans="1:2">
      <c r="A3724" s="65"/>
      <c r="B3724" s="65"/>
    </row>
    <row r="3725" spans="1:2">
      <c r="A3725" s="65"/>
      <c r="B3725" s="65"/>
    </row>
    <row r="3726" spans="1:2">
      <c r="A3726" s="65"/>
      <c r="B3726" s="65"/>
    </row>
    <row r="3727" spans="1:2">
      <c r="A3727" s="65"/>
      <c r="B3727" s="65"/>
    </row>
    <row r="3728" spans="1:2">
      <c r="A3728" s="65"/>
      <c r="B3728" s="65"/>
    </row>
    <row r="3729" spans="1:2">
      <c r="A3729" s="65"/>
      <c r="B3729" s="65"/>
    </row>
    <row r="3730" spans="1:2">
      <c r="A3730" s="65"/>
      <c r="B3730" s="65"/>
    </row>
    <row r="3731" spans="1:2">
      <c r="A3731" s="65"/>
      <c r="B3731" s="65"/>
    </row>
    <row r="3732" spans="1:2">
      <c r="A3732" s="65"/>
      <c r="B3732" s="65"/>
    </row>
    <row r="3733" spans="1:2">
      <c r="A3733" s="65"/>
      <c r="B3733" s="65"/>
    </row>
    <row r="3734" spans="1:2">
      <c r="A3734" s="65"/>
      <c r="B3734" s="65"/>
    </row>
    <row r="3735" spans="1:2">
      <c r="A3735" s="65"/>
      <c r="B3735" s="65"/>
    </row>
    <row r="3736" spans="1:2">
      <c r="A3736" s="65"/>
      <c r="B3736" s="65"/>
    </row>
    <row r="3737" spans="1:2">
      <c r="A3737" s="65"/>
      <c r="B3737" s="65"/>
    </row>
    <row r="3738" spans="1:2">
      <c r="A3738" s="65"/>
      <c r="B3738" s="65"/>
    </row>
    <row r="3739" spans="1:2">
      <c r="A3739" s="65"/>
      <c r="B3739" s="65"/>
    </row>
    <row r="3740" spans="1:2">
      <c r="A3740" s="65"/>
      <c r="B3740" s="65"/>
    </row>
    <row r="3741" spans="1:2">
      <c r="A3741" s="65"/>
      <c r="B3741" s="65"/>
    </row>
    <row r="3742" spans="1:2">
      <c r="A3742" s="65"/>
      <c r="B3742" s="65"/>
    </row>
    <row r="3743" spans="1:2">
      <c r="A3743" s="65"/>
      <c r="B3743" s="65"/>
    </row>
    <row r="3744" spans="1:2">
      <c r="A3744" s="65"/>
      <c r="B3744" s="65"/>
    </row>
    <row r="3745" spans="1:2">
      <c r="A3745" s="65"/>
      <c r="B3745" s="65"/>
    </row>
    <row r="3746" spans="1:2">
      <c r="A3746" s="65"/>
      <c r="B3746" s="65"/>
    </row>
    <row r="3747" spans="1:2">
      <c r="A3747" s="65"/>
      <c r="B3747" s="65"/>
    </row>
    <row r="3748" spans="1:2">
      <c r="A3748" s="65"/>
      <c r="B3748" s="65"/>
    </row>
    <row r="3749" spans="1:2">
      <c r="A3749" s="65"/>
      <c r="B3749" s="65"/>
    </row>
    <row r="3750" spans="1:2">
      <c r="A3750" s="65"/>
      <c r="B3750" s="65"/>
    </row>
    <row r="3751" spans="1:2">
      <c r="A3751" s="65"/>
      <c r="B3751" s="65"/>
    </row>
    <row r="3752" spans="1:2">
      <c r="A3752" s="65"/>
      <c r="B3752" s="65"/>
    </row>
    <row r="3753" spans="1:2">
      <c r="A3753" s="65"/>
      <c r="B3753" s="65"/>
    </row>
    <row r="3754" spans="1:2">
      <c r="A3754" s="65"/>
      <c r="B3754" s="65"/>
    </row>
    <row r="3755" spans="1:2">
      <c r="A3755" s="65"/>
      <c r="B3755" s="65"/>
    </row>
    <row r="3756" spans="1:2">
      <c r="A3756" s="65"/>
      <c r="B3756" s="65"/>
    </row>
    <row r="3757" spans="1:2">
      <c r="A3757" s="65"/>
      <c r="B3757" s="65"/>
    </row>
    <row r="3758" spans="1:2">
      <c r="A3758" s="65"/>
      <c r="B3758" s="65"/>
    </row>
    <row r="3759" spans="1:2">
      <c r="A3759" s="65"/>
      <c r="B3759" s="65"/>
    </row>
    <row r="3760" spans="1:2">
      <c r="A3760" s="65"/>
      <c r="B3760" s="65"/>
    </row>
    <row r="3761" spans="1:2">
      <c r="A3761" s="65"/>
      <c r="B3761" s="65"/>
    </row>
    <row r="3762" spans="1:2">
      <c r="A3762" s="65"/>
      <c r="B3762" s="65"/>
    </row>
    <row r="3763" spans="1:2">
      <c r="A3763" s="65"/>
      <c r="B3763" s="65"/>
    </row>
    <row r="3764" spans="1:2">
      <c r="A3764" s="65"/>
      <c r="B3764" s="65"/>
    </row>
    <row r="3765" spans="1:2">
      <c r="A3765" s="65"/>
      <c r="B3765" s="65"/>
    </row>
    <row r="3766" spans="1:2">
      <c r="A3766" s="65"/>
      <c r="B3766" s="65"/>
    </row>
    <row r="3767" spans="1:2">
      <c r="A3767" s="65"/>
      <c r="B3767" s="65"/>
    </row>
    <row r="3768" spans="1:2">
      <c r="A3768" s="65"/>
      <c r="B3768" s="65"/>
    </row>
    <row r="3769" spans="1:2">
      <c r="A3769" s="65"/>
      <c r="B3769" s="65"/>
    </row>
    <row r="3770" spans="1:2">
      <c r="A3770" s="65"/>
      <c r="B3770" s="65"/>
    </row>
    <row r="3771" spans="1:2">
      <c r="A3771" s="65"/>
      <c r="B3771" s="65"/>
    </row>
    <row r="3772" spans="1:2">
      <c r="A3772" s="65"/>
      <c r="B3772" s="65"/>
    </row>
    <row r="3773" spans="1:2">
      <c r="A3773" s="65"/>
      <c r="B3773" s="65"/>
    </row>
    <row r="3774" spans="1:2">
      <c r="A3774" s="65"/>
      <c r="B3774" s="65"/>
    </row>
    <row r="3775" spans="1:2">
      <c r="A3775" s="65"/>
      <c r="B3775" s="65"/>
    </row>
    <row r="3776" spans="1:2">
      <c r="A3776" s="65"/>
      <c r="B3776" s="65"/>
    </row>
    <row r="3777" spans="1:2">
      <c r="A3777" s="65"/>
      <c r="B3777" s="65"/>
    </row>
    <row r="3778" spans="1:2">
      <c r="A3778" s="65"/>
      <c r="B3778" s="65"/>
    </row>
    <row r="3779" spans="1:2">
      <c r="A3779" s="65"/>
      <c r="B3779" s="65"/>
    </row>
    <row r="3780" spans="1:2">
      <c r="A3780" s="65"/>
      <c r="B3780" s="65"/>
    </row>
    <row r="3781" spans="1:2">
      <c r="A3781" s="65"/>
      <c r="B3781" s="65"/>
    </row>
    <row r="3782" spans="1:2">
      <c r="A3782" s="65"/>
      <c r="B3782" s="65"/>
    </row>
    <row r="3783" spans="1:2">
      <c r="A3783" s="65"/>
      <c r="B3783" s="65"/>
    </row>
    <row r="3784" spans="1:2">
      <c r="A3784" s="65"/>
      <c r="B3784" s="65"/>
    </row>
    <row r="3785" spans="1:2">
      <c r="A3785" s="65"/>
      <c r="B3785" s="65"/>
    </row>
    <row r="3786" spans="1:2">
      <c r="A3786" s="65"/>
      <c r="B3786" s="65"/>
    </row>
    <row r="3787" spans="1:2">
      <c r="A3787" s="65"/>
      <c r="B3787" s="65"/>
    </row>
    <row r="3788" spans="1:2">
      <c r="A3788" s="65"/>
      <c r="B3788" s="65"/>
    </row>
    <row r="3789" spans="1:2">
      <c r="A3789" s="65"/>
      <c r="B3789" s="65"/>
    </row>
    <row r="3790" spans="1:2">
      <c r="A3790" s="65"/>
      <c r="B3790" s="65"/>
    </row>
    <row r="3791" spans="1:2">
      <c r="A3791" s="65"/>
      <c r="B3791" s="65"/>
    </row>
    <row r="3792" spans="1:2">
      <c r="A3792" s="65"/>
      <c r="B3792" s="65"/>
    </row>
    <row r="3793" spans="1:2">
      <c r="A3793" s="65"/>
      <c r="B3793" s="65"/>
    </row>
    <row r="3794" spans="1:2">
      <c r="A3794" s="65"/>
      <c r="B3794" s="65"/>
    </row>
    <row r="3795" spans="1:2">
      <c r="A3795" s="65"/>
      <c r="B3795" s="65"/>
    </row>
    <row r="3796" spans="1:2">
      <c r="A3796" s="65"/>
      <c r="B3796" s="65"/>
    </row>
    <row r="3797" spans="1:2">
      <c r="A3797" s="65"/>
      <c r="B3797" s="65"/>
    </row>
    <row r="3798" spans="1:2">
      <c r="A3798" s="65"/>
      <c r="B3798" s="65"/>
    </row>
    <row r="3799" spans="1:2">
      <c r="A3799" s="65"/>
      <c r="B3799" s="65"/>
    </row>
    <row r="3800" spans="1:2">
      <c r="A3800" s="65"/>
      <c r="B3800" s="65"/>
    </row>
    <row r="3801" spans="1:2">
      <c r="A3801" s="65"/>
      <c r="B3801" s="65"/>
    </row>
    <row r="3802" spans="1:2">
      <c r="A3802" s="65"/>
      <c r="B3802" s="65"/>
    </row>
    <row r="3803" spans="1:2">
      <c r="A3803" s="185"/>
      <c r="B3803" s="18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3"/>
  <sheetViews>
    <sheetView topLeftCell="A107" workbookViewId="0">
      <selection activeCell="F171" sqref="F171"/>
    </sheetView>
  </sheetViews>
  <sheetFormatPr defaultColWidth="9.16796875" defaultRowHeight="12.75"/>
  <cols>
    <col min="1" max="1" width="7.55078125" style="3" bestFit="1" customWidth="1"/>
    <col min="2" max="2" width="47.6015625" style="3" bestFit="1" customWidth="1"/>
    <col min="3" max="3" width="12.67578125" style="4" bestFit="1" customWidth="1"/>
    <col min="4" max="4" width="13.88671875" style="4" bestFit="1" customWidth="1"/>
    <col min="5" max="5" width="16.046875" style="4" customWidth="1"/>
    <col min="6" max="6" width="13.75390625" style="4" customWidth="1"/>
    <col min="7" max="7" width="16.31640625" style="6" bestFit="1" customWidth="1"/>
    <col min="8" max="8" width="9.3046875" style="4" bestFit="1" customWidth="1"/>
    <col min="9" max="16384" width="9.16796875" style="4"/>
  </cols>
  <sheetData>
    <row r="1" spans="1:7" customFormat="1" ht="21.75">
      <c r="A1" s="7" t="s">
        <v>109</v>
      </c>
      <c r="B1" s="7" t="s">
        <v>110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111</v>
      </c>
    </row>
    <row r="2" spans="1:7">
      <c r="A2" s="9" t="s">
        <v>5</v>
      </c>
      <c r="B2" s="12" t="s">
        <v>112</v>
      </c>
      <c r="C2" s="8" t="str">
        <f>IF(ISNA(VLOOKUP(A2,'DETAY-M'!$A:$I,3,FALSE))=TRUE, "0",VLOOKUP(A2,'DETAY-M'!$A:$I,3,FALSE))</f>
        <v>0</v>
      </c>
      <c r="D2" s="8" t="str">
        <f>IF(ISNA(VLOOKUP(A2,'DETAY-M'!$A:$I,4,FALSE))=TRUE, "0",VLOOKUP(A2,'DETAY-M'!$A:$I,4,FALSE))</f>
        <v>0</v>
      </c>
      <c r="E2" s="8" t="str">
        <f>IF(ISNA(VLOOKUP(A2,'DETAY-M'!$A:$I,5,FALSE))=TRUE, "0",VLOOKUP(A2,'DETAY-M'!$A:$I,5,FALSE))</f>
        <v>0</v>
      </c>
      <c r="F2" s="8" t="str">
        <f>IF(ISNA(VLOOKUP(A2,'DETAY-M'!$A:$I,6,FALSE))=TRUE, "0",VLOOKUP(A2,'DETAY-M'!$A:$I,6,FALSE))</f>
        <v>0</v>
      </c>
      <c r="G2" s="21">
        <f t="shared" ref="G2:G66" si="0">IF(E2&gt;F2,E2-F2,E2-F2)</f>
        <v>0</v>
      </c>
    </row>
    <row r="3" spans="1:7">
      <c r="A3" s="9" t="s">
        <v>6</v>
      </c>
      <c r="B3" s="12" t="s">
        <v>113</v>
      </c>
      <c r="C3" s="8" t="str">
        <f>IF(ISNA(VLOOKUP(A3,'DETAY-M'!$A:$I,3,FALSE))=TRUE, "0",VLOOKUP(A3,'DETAY-M'!$A:$I,3,FALSE))</f>
        <v>0</v>
      </c>
      <c r="D3" s="8" t="str">
        <f>IF(ISNA(VLOOKUP(A3,'DETAY-M'!$A:$I,4,FALSE))=TRUE, "0",VLOOKUP(A3,'DETAY-M'!$A:$I,4,FALSE))</f>
        <v>0</v>
      </c>
      <c r="E3" s="8" t="str">
        <f>IF(ISNA(VLOOKUP(A3,'DETAY-M'!$A:$I,5,FALSE))=TRUE, "0",VLOOKUP(A3,'DETAY-M'!$A:$I,5,FALSE))</f>
        <v>0</v>
      </c>
      <c r="F3" s="8" t="str">
        <f>IF(ISNA(VLOOKUP(A3,'DETAY-M'!$A:$I,6,FALSE))=TRUE, "0",VLOOKUP(A3,'DETAY-M'!$A:$I,6,FALSE))</f>
        <v>0</v>
      </c>
      <c r="G3" s="21">
        <f t="shared" si="0"/>
        <v>0</v>
      </c>
    </row>
    <row r="4" spans="1:7">
      <c r="A4" s="9" t="s">
        <v>7</v>
      </c>
      <c r="B4" s="12" t="s">
        <v>114</v>
      </c>
      <c r="C4" s="8" t="str">
        <f>IF(ISNA(VLOOKUP(A4,'DETAY-M'!$A:$I,3,FALSE))=TRUE, "0",VLOOKUP(A4,'DETAY-M'!$A:$I,3,FALSE))</f>
        <v>0</v>
      </c>
      <c r="D4" s="8" t="str">
        <f>IF(ISNA(VLOOKUP(A4,'DETAY-M'!$A:$I,4,FALSE))=TRUE, "0",VLOOKUP(A4,'DETAY-M'!$A:$I,4,FALSE))</f>
        <v>0</v>
      </c>
      <c r="E4" s="8" t="str">
        <f>IF(ISNA(VLOOKUP(A4,'DETAY-M'!$A:$I,5,FALSE))=TRUE, "0",VLOOKUP(A4,'DETAY-M'!$A:$I,5,FALSE))</f>
        <v>0</v>
      </c>
      <c r="F4" s="8" t="str">
        <f>IF(ISNA(VLOOKUP(A4,'DETAY-M'!$A:$I,6,FALSE))=TRUE, "0",VLOOKUP(A4,'DETAY-M'!$A:$I,6,FALSE))</f>
        <v>0</v>
      </c>
      <c r="G4" s="21">
        <f t="shared" si="0"/>
        <v>0</v>
      </c>
    </row>
    <row r="5" spans="1:7">
      <c r="A5" s="10" t="s">
        <v>8</v>
      </c>
      <c r="B5" s="14" t="s">
        <v>115</v>
      </c>
      <c r="C5" s="8" t="str">
        <f>IF(ISNA(VLOOKUP(A5,'DETAY-M'!$A:$I,3,FALSE))=TRUE, "0",VLOOKUP(A5,'DETAY-M'!$A:$I,3,FALSE))</f>
        <v>0</v>
      </c>
      <c r="D5" s="8" t="str">
        <f>IF(ISNA(VLOOKUP(A5,'DETAY-M'!$A:$I,4,FALSE))=TRUE, "0",VLOOKUP(A5,'DETAY-M'!$A:$I,4,FALSE))</f>
        <v>0</v>
      </c>
      <c r="E5" s="8" t="str">
        <f>IF(ISNA(VLOOKUP(A5,'DETAY-M'!$A:$I,5,FALSE))=TRUE, "0",VLOOKUP(A5,'DETAY-M'!$A:$I,5,FALSE))</f>
        <v>0</v>
      </c>
      <c r="F5" s="8" t="str">
        <f>IF(ISNA(VLOOKUP(A5,'DETAY-M'!$A:$I,6,FALSE))=TRUE, "0",VLOOKUP(A5,'DETAY-M'!$A:$I,6,FALSE))</f>
        <v>0</v>
      </c>
      <c r="G5" s="21">
        <f t="shared" si="0"/>
        <v>0</v>
      </c>
    </row>
    <row r="6" spans="1:7">
      <c r="A6" s="9" t="s">
        <v>9</v>
      </c>
      <c r="B6" s="12" t="s">
        <v>116</v>
      </c>
      <c r="C6" s="8" t="str">
        <f>IF(ISNA(VLOOKUP(A6,'DETAY-M'!$A:$I,3,FALSE))=TRUE, "0",VLOOKUP(A6,'DETAY-M'!$A:$I,3,FALSE))</f>
        <v>0</v>
      </c>
      <c r="D6" s="8" t="str">
        <f>IF(ISNA(VLOOKUP(A6,'DETAY-M'!$A:$I,4,FALSE))=TRUE, "0",VLOOKUP(A6,'DETAY-M'!$A:$I,4,FALSE))</f>
        <v>0</v>
      </c>
      <c r="E6" s="8" t="str">
        <f>IF(ISNA(VLOOKUP(A6,'DETAY-M'!$A:$I,5,FALSE))=TRUE, "0",VLOOKUP(A6,'DETAY-M'!$A:$I,5,FALSE))</f>
        <v>0</v>
      </c>
      <c r="F6" s="8" t="str">
        <f>IF(ISNA(VLOOKUP(A6,'DETAY-M'!$A:$I,6,FALSE))=TRUE, "0",VLOOKUP(A6,'DETAY-M'!$A:$I,6,FALSE))</f>
        <v>0</v>
      </c>
      <c r="G6" s="21">
        <f t="shared" si="0"/>
        <v>0</v>
      </c>
    </row>
    <row r="7" spans="1:7">
      <c r="A7" s="138" t="s">
        <v>117</v>
      </c>
      <c r="B7" s="139" t="s">
        <v>118</v>
      </c>
      <c r="C7" s="140" t="str">
        <f>IF(ISNA(VLOOKUP(A7,'DETAY-M'!$A:$I,3,FALSE))=TRUE, "0",VLOOKUP(A7,'DETAY-M'!$A:$I,3,FALSE))</f>
        <v>0</v>
      </c>
      <c r="D7" s="140" t="str">
        <f>IF(ISNA(VLOOKUP(A7,'DETAY-M'!$A:$I,4,FALSE))=TRUE, "0",VLOOKUP(A7,'DETAY-M'!$A:$I,4,FALSE))</f>
        <v>0</v>
      </c>
      <c r="E7" s="140" t="str">
        <f>IF(ISNA(VLOOKUP(A7,'DETAY-M'!$A:$I,5,FALSE))=TRUE, "0",VLOOKUP(A7,'DETAY-M'!$A:$I,5,FALSE))</f>
        <v>0</v>
      </c>
      <c r="F7" s="140" t="str">
        <f>IF(ISNA(VLOOKUP(A7,'DETAY-M'!$A:$I,6,FALSE))=TRUE, "0",VLOOKUP(A7,'DETAY-M'!$A:$I,6,FALSE))</f>
        <v>0</v>
      </c>
      <c r="G7" s="21">
        <f t="shared" si="0"/>
        <v>0</v>
      </c>
    </row>
    <row r="8" spans="1:7">
      <c r="A8" s="9" t="s">
        <v>119</v>
      </c>
      <c r="B8" s="12" t="s">
        <v>120</v>
      </c>
      <c r="C8" s="8" t="str">
        <f>IF(ISNA(VLOOKUP(A8,'DETAY-M'!$A:$I,3,FALSE))=TRUE, "0",VLOOKUP(A8,'DETAY-M'!$A:$I,3,FALSE))</f>
        <v>0</v>
      </c>
      <c r="D8" s="8" t="str">
        <f>IF(ISNA(VLOOKUP(A8,'DETAY-M'!$A:$I,4,FALSE))=TRUE, "0",VLOOKUP(A8,'DETAY-M'!$A:$I,4,FALSE))</f>
        <v>0</v>
      </c>
      <c r="E8" s="8" t="str">
        <f>IF(ISNA(VLOOKUP(A8,'DETAY-M'!$A:$I,5,FALSE))=TRUE, "0",VLOOKUP(A8,'DETAY-M'!$A:$I,5,FALSE))</f>
        <v>0</v>
      </c>
      <c r="F8" s="8" t="str">
        <f>IF(ISNA(VLOOKUP(A8,'DETAY-M'!$A:$I,6,FALSE))=TRUE, "0",VLOOKUP(A8,'DETAY-M'!$A:$I,6,FALSE))</f>
        <v>0</v>
      </c>
      <c r="G8" s="21">
        <f t="shared" si="0"/>
        <v>0</v>
      </c>
    </row>
    <row r="9" spans="1:7">
      <c r="A9" s="9" t="s">
        <v>121</v>
      </c>
      <c r="B9" s="12" t="s">
        <v>122</v>
      </c>
      <c r="C9" s="8" t="str">
        <f>IF(ISNA(VLOOKUP(A9,'DETAY-M'!$A:$I,3,FALSE))=TRUE, "0",VLOOKUP(A9,'DETAY-M'!$A:$I,3,FALSE))</f>
        <v>0</v>
      </c>
      <c r="D9" s="8" t="str">
        <f>IF(ISNA(VLOOKUP(A9,'DETAY-M'!$A:$I,4,FALSE))=TRUE, "0",VLOOKUP(A9,'DETAY-M'!$A:$I,4,FALSE))</f>
        <v>0</v>
      </c>
      <c r="E9" s="8" t="str">
        <f>IF(ISNA(VLOOKUP(A9,'DETAY-M'!$A:$I,5,FALSE))=TRUE, "0",VLOOKUP(A9,'DETAY-M'!$A:$I,5,FALSE))</f>
        <v>0</v>
      </c>
      <c r="F9" s="8" t="str">
        <f>IF(ISNA(VLOOKUP(A9,'DETAY-M'!$A:$I,6,FALSE))=TRUE, "0",VLOOKUP(A9,'DETAY-M'!$A:$I,6,FALSE))</f>
        <v>0</v>
      </c>
      <c r="G9" s="21">
        <f t="shared" si="0"/>
        <v>0</v>
      </c>
    </row>
    <row r="10" spans="1:7">
      <c r="A10" s="9" t="s">
        <v>123</v>
      </c>
      <c r="B10" s="12" t="s">
        <v>124</v>
      </c>
      <c r="C10" s="8" t="str">
        <f>IF(ISNA(VLOOKUP(A10,'DETAY-M'!$A:$I,3,FALSE))=TRUE, "0",VLOOKUP(A10,'DETAY-M'!$A:$I,3,FALSE))</f>
        <v>0</v>
      </c>
      <c r="D10" s="8" t="str">
        <f>IF(ISNA(VLOOKUP(A10,'DETAY-M'!$A:$I,4,FALSE))=TRUE, "0",VLOOKUP(A10,'DETAY-M'!$A:$I,4,FALSE))</f>
        <v>0</v>
      </c>
      <c r="E10" s="8" t="str">
        <f>IF(ISNA(VLOOKUP(A10,'DETAY-M'!$A:$I,5,FALSE))=TRUE, "0",VLOOKUP(A10,'DETAY-M'!$A:$I,5,FALSE))</f>
        <v>0</v>
      </c>
      <c r="F10" s="8" t="str">
        <f>IF(ISNA(VLOOKUP(A10,'DETAY-M'!$A:$I,6,FALSE))=TRUE, "0",VLOOKUP(A10,'DETAY-M'!$A:$I,6,FALSE))</f>
        <v>0</v>
      </c>
      <c r="G10" s="21">
        <f t="shared" si="0"/>
        <v>0</v>
      </c>
    </row>
    <row r="11" spans="1:7">
      <c r="A11" s="10" t="s">
        <v>125</v>
      </c>
      <c r="B11" s="14" t="s">
        <v>126</v>
      </c>
      <c r="C11" s="8" t="str">
        <f>IF(ISNA(VLOOKUP(A11,'DETAY-M'!$A:$I,3,FALSE))=TRUE, "0",VLOOKUP(A11,'DETAY-M'!$A:$I,3,FALSE))</f>
        <v>0</v>
      </c>
      <c r="D11" s="8" t="str">
        <f>IF(ISNA(VLOOKUP(A11,'DETAY-M'!$A:$I,4,FALSE))=TRUE, "0",VLOOKUP(A11,'DETAY-M'!$A:$I,4,FALSE))</f>
        <v>0</v>
      </c>
      <c r="E11" s="8" t="str">
        <f>IF(ISNA(VLOOKUP(A11,'DETAY-M'!$A:$I,5,FALSE))=TRUE, "0",VLOOKUP(A11,'DETAY-M'!$A:$I,5,FALSE))</f>
        <v>0</v>
      </c>
      <c r="F11" s="8" t="str">
        <f>IF(ISNA(VLOOKUP(A11,'DETAY-M'!$A:$I,6,FALSE))=TRUE, "0",VLOOKUP(A11,'DETAY-M'!$A:$I,6,FALSE))</f>
        <v>0</v>
      </c>
      <c r="G11" s="21">
        <f t="shared" si="0"/>
        <v>0</v>
      </c>
    </row>
    <row r="12" spans="1:7">
      <c r="A12" s="9" t="s">
        <v>10</v>
      </c>
      <c r="B12" s="12" t="s">
        <v>127</v>
      </c>
      <c r="C12" s="8" t="str">
        <f>IF(ISNA(VLOOKUP(A12,'DETAY-M'!$A:$I,3,FALSE))=TRUE, "0",VLOOKUP(A12,'DETAY-M'!$A:$I,3,FALSE))</f>
        <v>0</v>
      </c>
      <c r="D12" s="8" t="str">
        <f>IF(ISNA(VLOOKUP(A12,'DETAY-M'!$A:$I,4,FALSE))=TRUE, "0",VLOOKUP(A12,'DETAY-M'!$A:$I,4,FALSE))</f>
        <v>0</v>
      </c>
      <c r="E12" s="8" t="str">
        <f>IF(ISNA(VLOOKUP(A12,'DETAY-M'!$A:$I,5,FALSE))=TRUE, "0",VLOOKUP(A12,'DETAY-M'!$A:$I,5,FALSE))</f>
        <v>0</v>
      </c>
      <c r="F12" s="8" t="str">
        <f>IF(ISNA(VLOOKUP(A12,'DETAY-M'!$A:$I,6,FALSE))=TRUE, "0",VLOOKUP(A12,'DETAY-M'!$A:$I,6,FALSE))</f>
        <v>0</v>
      </c>
      <c r="G12" s="21">
        <f t="shared" si="0"/>
        <v>0</v>
      </c>
    </row>
    <row r="13" spans="1:7">
      <c r="A13" s="9" t="s">
        <v>11</v>
      </c>
      <c r="B13" s="12" t="s">
        <v>128</v>
      </c>
      <c r="C13" s="8" t="str">
        <f>IF(ISNA(VLOOKUP(A13,'DETAY-M'!$A:$I,3,FALSE))=TRUE, "0",VLOOKUP(A13,'DETAY-M'!$A:$I,3,FALSE))</f>
        <v>0</v>
      </c>
      <c r="D13" s="8" t="str">
        <f>IF(ISNA(VLOOKUP(A13,'DETAY-M'!$A:$I,4,FALSE))=TRUE, "0",VLOOKUP(A13,'DETAY-M'!$A:$I,4,FALSE))</f>
        <v>0</v>
      </c>
      <c r="E13" s="8" t="str">
        <f>IF(ISNA(VLOOKUP(A13,'DETAY-M'!$A:$I,5,FALSE))=TRUE, "0",VLOOKUP(A13,'DETAY-M'!$A:$I,5,FALSE))</f>
        <v>0</v>
      </c>
      <c r="F13" s="8" t="str">
        <f>IF(ISNA(VLOOKUP(A13,'DETAY-M'!$A:$I,6,FALSE))=TRUE, "0",VLOOKUP(A13,'DETAY-M'!$A:$I,6,FALSE))</f>
        <v>0</v>
      </c>
      <c r="G13" s="21">
        <f t="shared" si="0"/>
        <v>0</v>
      </c>
    </row>
    <row r="14" spans="1:7">
      <c r="A14" s="10" t="s">
        <v>129</v>
      </c>
      <c r="B14" s="14" t="s">
        <v>130</v>
      </c>
      <c r="C14" s="8" t="str">
        <f>IF(ISNA(VLOOKUP(A14,'DETAY-M'!$A:$I,3,FALSE))=TRUE, "0",VLOOKUP(A14,'DETAY-M'!$A:$I,3,FALSE))</f>
        <v>0</v>
      </c>
      <c r="D14" s="8" t="str">
        <f>IF(ISNA(VLOOKUP(A14,'DETAY-M'!$A:$I,4,FALSE))=TRUE, "0",VLOOKUP(A14,'DETAY-M'!$A:$I,4,FALSE))</f>
        <v>0</v>
      </c>
      <c r="E14" s="8" t="str">
        <f>IF(ISNA(VLOOKUP(A14,'DETAY-M'!$A:$I,5,FALSE))=TRUE, "0",VLOOKUP(A14,'DETAY-M'!$A:$I,5,FALSE))</f>
        <v>0</v>
      </c>
      <c r="F14" s="8" t="str">
        <f>IF(ISNA(VLOOKUP(A14,'DETAY-M'!$A:$I,6,FALSE))=TRUE, "0",VLOOKUP(A14,'DETAY-M'!$A:$I,6,FALSE))</f>
        <v>0</v>
      </c>
      <c r="G14" s="21">
        <f t="shared" si="0"/>
        <v>0</v>
      </c>
    </row>
    <row r="15" spans="1:7">
      <c r="A15" s="9" t="s">
        <v>12</v>
      </c>
      <c r="B15" s="12" t="s">
        <v>131</v>
      </c>
      <c r="C15" s="8" t="str">
        <f>IF(ISNA(VLOOKUP(A15,'DETAY-M'!$A:$I,3,FALSE))=TRUE, "0",VLOOKUP(A15,'DETAY-M'!$A:$I,3,FALSE))</f>
        <v>0</v>
      </c>
      <c r="D15" s="8" t="str">
        <f>IF(ISNA(VLOOKUP(A15,'DETAY-M'!$A:$I,4,FALSE))=TRUE, "0",VLOOKUP(A15,'DETAY-M'!$A:$I,4,FALSE))</f>
        <v>0</v>
      </c>
      <c r="E15" s="8" t="str">
        <f>IF(ISNA(VLOOKUP(A15,'DETAY-M'!$A:$I,5,FALSE))=TRUE, "0",VLOOKUP(A15,'DETAY-M'!$A:$I,5,FALSE))</f>
        <v>0</v>
      </c>
      <c r="F15" s="8" t="str">
        <f>IF(ISNA(VLOOKUP(A15,'DETAY-M'!$A:$I,6,FALSE))=TRUE, "0",VLOOKUP(A15,'DETAY-M'!$A:$I,6,FALSE))</f>
        <v>0</v>
      </c>
      <c r="G15" s="21">
        <f t="shared" si="0"/>
        <v>0</v>
      </c>
    </row>
    <row r="16" spans="1:7">
      <c r="A16" s="9" t="s">
        <v>13</v>
      </c>
      <c r="B16" s="12" t="s">
        <v>132</v>
      </c>
      <c r="C16" s="8" t="str">
        <f>IF(ISNA(VLOOKUP(A16,'DETAY-M'!$A:$I,3,FALSE))=TRUE, "0",VLOOKUP(A16,'DETAY-M'!$A:$I,3,FALSE))</f>
        <v>0</v>
      </c>
      <c r="D16" s="8" t="str">
        <f>IF(ISNA(VLOOKUP(A16,'DETAY-M'!$A:$I,4,FALSE))=TRUE, "0",VLOOKUP(A16,'DETAY-M'!$A:$I,4,FALSE))</f>
        <v>0</v>
      </c>
      <c r="E16" s="8" t="str">
        <f>IF(ISNA(VLOOKUP(A16,'DETAY-M'!$A:$I,5,FALSE))=TRUE, "0",VLOOKUP(A16,'DETAY-M'!$A:$I,5,FALSE))</f>
        <v>0</v>
      </c>
      <c r="F16" s="8" t="str">
        <f>IF(ISNA(VLOOKUP(A16,'DETAY-M'!$A:$I,6,FALSE))=TRUE, "0",VLOOKUP(A16,'DETAY-M'!$A:$I,6,FALSE))</f>
        <v>0</v>
      </c>
      <c r="G16" s="21">
        <f t="shared" si="0"/>
        <v>0</v>
      </c>
    </row>
    <row r="17" spans="1:7">
      <c r="A17" s="9" t="s">
        <v>14</v>
      </c>
      <c r="B17" s="12" t="s">
        <v>133</v>
      </c>
      <c r="C17" s="8" t="str">
        <f>IF(ISNA(VLOOKUP(A17,'DETAY-M'!$A:$I,3,FALSE))=TRUE, "0",VLOOKUP(A17,'DETAY-M'!$A:$I,3,FALSE))</f>
        <v>0</v>
      </c>
      <c r="D17" s="8" t="str">
        <f>IF(ISNA(VLOOKUP(A17,'DETAY-M'!$A:$I,4,FALSE))=TRUE, "0",VLOOKUP(A17,'DETAY-M'!$A:$I,4,FALSE))</f>
        <v>0</v>
      </c>
      <c r="E17" s="8" t="str">
        <f>IF(ISNA(VLOOKUP(A17,'DETAY-M'!$A:$I,5,FALSE))=TRUE, "0",VLOOKUP(A17,'DETAY-M'!$A:$I,5,FALSE))</f>
        <v>0</v>
      </c>
      <c r="F17" s="8" t="str">
        <f>IF(ISNA(VLOOKUP(A17,'DETAY-M'!$A:$I,6,FALSE))=TRUE, "0",VLOOKUP(A17,'DETAY-M'!$A:$I,6,FALSE))</f>
        <v>0</v>
      </c>
      <c r="G17" s="21">
        <f t="shared" si="0"/>
        <v>0</v>
      </c>
    </row>
    <row r="18" spans="1:7">
      <c r="A18" s="10" t="s">
        <v>134</v>
      </c>
      <c r="B18" s="14" t="s">
        <v>135</v>
      </c>
      <c r="C18" s="8" t="str">
        <f>IF(ISNA(VLOOKUP(A18,'DETAY-M'!$A:$I,3,FALSE))=TRUE, "0",VLOOKUP(A18,'DETAY-M'!$A:$I,3,FALSE))</f>
        <v>0</v>
      </c>
      <c r="D18" s="8" t="str">
        <f>IF(ISNA(VLOOKUP(A18,'DETAY-M'!$A:$I,4,FALSE))=TRUE, "0",VLOOKUP(A18,'DETAY-M'!$A:$I,4,FALSE))</f>
        <v>0</v>
      </c>
      <c r="E18" s="8" t="str">
        <f>IF(ISNA(VLOOKUP(A18,'DETAY-M'!$A:$I,5,FALSE))=TRUE, "0",VLOOKUP(A18,'DETAY-M'!$A:$I,5,FALSE))</f>
        <v>0</v>
      </c>
      <c r="F18" s="8" t="str">
        <f>IF(ISNA(VLOOKUP(A18,'DETAY-M'!$A:$I,6,FALSE))=TRUE, "0",VLOOKUP(A18,'DETAY-M'!$A:$I,6,FALSE))</f>
        <v>0</v>
      </c>
      <c r="G18" s="21">
        <f t="shared" si="0"/>
        <v>0</v>
      </c>
    </row>
    <row r="19" spans="1:7">
      <c r="A19" s="9" t="s">
        <v>136</v>
      </c>
      <c r="B19" s="12" t="s">
        <v>137</v>
      </c>
      <c r="C19" s="8" t="str">
        <f>IF(ISNA(VLOOKUP(A19,'DETAY-M'!$A:$I,3,FALSE))=TRUE, "0",VLOOKUP(A19,'DETAY-M'!$A:$I,3,FALSE))</f>
        <v>0</v>
      </c>
      <c r="D19" s="8" t="str">
        <f>IF(ISNA(VLOOKUP(A19,'DETAY-M'!$A:$I,4,FALSE))=TRUE, "0",VLOOKUP(A19,'DETAY-M'!$A:$I,4,FALSE))</f>
        <v>0</v>
      </c>
      <c r="E19" s="8" t="str">
        <f>IF(ISNA(VLOOKUP(A19,'DETAY-M'!$A:$I,5,FALSE))=TRUE, "0",VLOOKUP(A19,'DETAY-M'!$A:$I,5,FALSE))</f>
        <v>0</v>
      </c>
      <c r="F19" s="8" t="str">
        <f>IF(ISNA(VLOOKUP(A19,'DETAY-M'!$A:$I,6,FALSE))=TRUE, "0",VLOOKUP(A19,'DETAY-M'!$A:$I,6,FALSE))</f>
        <v>0</v>
      </c>
      <c r="G19" s="21">
        <f t="shared" si="0"/>
        <v>0</v>
      </c>
    </row>
    <row r="20" spans="1:7">
      <c r="A20" s="9" t="s">
        <v>138</v>
      </c>
      <c r="B20" s="12" t="s">
        <v>139</v>
      </c>
      <c r="C20" s="8" t="str">
        <f>IF(ISNA(VLOOKUP(A20,'DETAY-M'!$A:$I,3,FALSE))=TRUE, "0",VLOOKUP(A20,'DETAY-M'!$A:$I,3,FALSE))</f>
        <v>0</v>
      </c>
      <c r="D20" s="8" t="str">
        <f>IF(ISNA(VLOOKUP(A20,'DETAY-M'!$A:$I,4,FALSE))=TRUE, "0",VLOOKUP(A20,'DETAY-M'!$A:$I,4,FALSE))</f>
        <v>0</v>
      </c>
      <c r="E20" s="8" t="str">
        <f>IF(ISNA(VLOOKUP(A20,'DETAY-M'!$A:$I,5,FALSE))=TRUE, "0",VLOOKUP(A20,'DETAY-M'!$A:$I,5,FALSE))</f>
        <v>0</v>
      </c>
      <c r="F20" s="8" t="str">
        <f>IF(ISNA(VLOOKUP(A20,'DETAY-M'!$A:$I,6,FALSE))=TRUE, "0",VLOOKUP(A20,'DETAY-M'!$A:$I,6,FALSE))</f>
        <v>0</v>
      </c>
      <c r="G20" s="21">
        <f t="shared" si="0"/>
        <v>0</v>
      </c>
    </row>
    <row r="21" spans="1:7">
      <c r="A21" s="9" t="s">
        <v>140</v>
      </c>
      <c r="B21" s="12" t="s">
        <v>141</v>
      </c>
      <c r="C21" s="8" t="str">
        <f>IF(ISNA(VLOOKUP(A21,'DETAY-M'!$A:$I,3,FALSE))=TRUE, "0",VLOOKUP(A21,'DETAY-M'!$A:$I,3,FALSE))</f>
        <v>0</v>
      </c>
      <c r="D21" s="8" t="str">
        <f>IF(ISNA(VLOOKUP(A21,'DETAY-M'!$A:$I,4,FALSE))=TRUE, "0",VLOOKUP(A21,'DETAY-M'!$A:$I,4,FALSE))</f>
        <v>0</v>
      </c>
      <c r="E21" s="8" t="str">
        <f>IF(ISNA(VLOOKUP(A21,'DETAY-M'!$A:$I,5,FALSE))=TRUE, "0",VLOOKUP(A21,'DETAY-M'!$A:$I,5,FALSE))</f>
        <v>0</v>
      </c>
      <c r="F21" s="8" t="str">
        <f>IF(ISNA(VLOOKUP(A21,'DETAY-M'!$A:$I,6,FALSE))=TRUE, "0",VLOOKUP(A21,'DETAY-M'!$A:$I,6,FALSE))</f>
        <v>0</v>
      </c>
      <c r="G21" s="21">
        <f t="shared" si="0"/>
        <v>0</v>
      </c>
    </row>
    <row r="22" spans="1:7">
      <c r="A22" s="9" t="s">
        <v>15</v>
      </c>
      <c r="B22" s="12" t="s">
        <v>142</v>
      </c>
      <c r="C22" s="8" t="str">
        <f>IF(ISNA(VLOOKUP(A22,'DETAY-M'!$A:$I,3,FALSE))=TRUE, "0",VLOOKUP(A22,'DETAY-M'!$A:$I,3,FALSE))</f>
        <v>0</v>
      </c>
      <c r="D22" s="8" t="str">
        <f>IF(ISNA(VLOOKUP(A22,'DETAY-M'!$A:$I,4,FALSE))=TRUE, "0",VLOOKUP(A22,'DETAY-M'!$A:$I,4,FALSE))</f>
        <v>0</v>
      </c>
      <c r="E22" s="8" t="str">
        <f>IF(ISNA(VLOOKUP(A22,'DETAY-M'!$A:$I,5,FALSE))=TRUE, "0",VLOOKUP(A22,'DETAY-M'!$A:$I,5,FALSE))</f>
        <v>0</v>
      </c>
      <c r="F22" s="8" t="str">
        <f>IF(ISNA(VLOOKUP(A22,'DETAY-M'!$A:$I,6,FALSE))=TRUE, "0",VLOOKUP(A22,'DETAY-M'!$A:$I,6,FALSE))</f>
        <v>0</v>
      </c>
      <c r="G22" s="21">
        <f t="shared" si="0"/>
        <v>0</v>
      </c>
    </row>
    <row r="23" spans="1:7">
      <c r="A23" s="9" t="s">
        <v>16</v>
      </c>
      <c r="B23" s="12" t="s">
        <v>143</v>
      </c>
      <c r="C23" s="8" t="str">
        <f>IF(ISNA(VLOOKUP(A23,'DETAY-M'!$A:$I,3,FALSE))=TRUE, "0",VLOOKUP(A23,'DETAY-M'!$A:$I,3,FALSE))</f>
        <v>0</v>
      </c>
      <c r="D23" s="8" t="str">
        <f>IF(ISNA(VLOOKUP(A23,'DETAY-M'!$A:$I,4,FALSE))=TRUE, "0",VLOOKUP(A23,'DETAY-M'!$A:$I,4,FALSE))</f>
        <v>0</v>
      </c>
      <c r="E23" s="8" t="str">
        <f>IF(ISNA(VLOOKUP(A23,'DETAY-M'!$A:$I,5,FALSE))=TRUE, "0",VLOOKUP(A23,'DETAY-M'!$A:$I,5,FALSE))</f>
        <v>0</v>
      </c>
      <c r="F23" s="8" t="str">
        <f>IF(ISNA(VLOOKUP(A23,'DETAY-M'!$A:$I,6,FALSE))=TRUE, "0",VLOOKUP(A23,'DETAY-M'!$A:$I,6,FALSE))</f>
        <v>0</v>
      </c>
      <c r="G23" s="21">
        <f t="shared" si="0"/>
        <v>0</v>
      </c>
    </row>
    <row r="24" spans="1:7">
      <c r="A24" s="10" t="s">
        <v>144</v>
      </c>
      <c r="B24" s="14" t="s">
        <v>145</v>
      </c>
      <c r="C24" s="8" t="str">
        <f>IF(ISNA(VLOOKUP(A24,'DETAY-M'!$A:$I,3,FALSE))=TRUE, "0",VLOOKUP(A24,'DETAY-M'!$A:$I,3,FALSE))</f>
        <v>0</v>
      </c>
      <c r="D24" s="8" t="str">
        <f>IF(ISNA(VLOOKUP(A24,'DETAY-M'!$A:$I,4,FALSE))=TRUE, "0",VLOOKUP(A24,'DETAY-M'!$A:$I,4,FALSE))</f>
        <v>0</v>
      </c>
      <c r="E24" s="8" t="str">
        <f>IF(ISNA(VLOOKUP(A24,'DETAY-M'!$A:$I,5,FALSE))=TRUE, "0",VLOOKUP(A24,'DETAY-M'!$A:$I,5,FALSE))</f>
        <v>0</v>
      </c>
      <c r="F24" s="8" t="str">
        <f>IF(ISNA(VLOOKUP(A24,'DETAY-M'!$A:$I,6,FALSE))=TRUE, "0",VLOOKUP(A24,'DETAY-M'!$A:$I,6,FALSE))</f>
        <v>0</v>
      </c>
      <c r="G24" s="21">
        <f t="shared" si="0"/>
        <v>0</v>
      </c>
    </row>
    <row r="25" spans="1:7">
      <c r="A25" s="9" t="s">
        <v>146</v>
      </c>
      <c r="B25" s="12" t="s">
        <v>147</v>
      </c>
      <c r="C25" s="8" t="str">
        <f>IF(ISNA(VLOOKUP(A25,'DETAY-M'!$A:$I,3,FALSE))=TRUE, "0",VLOOKUP(A25,'DETAY-M'!$A:$I,3,FALSE))</f>
        <v>0</v>
      </c>
      <c r="D25" s="8" t="str">
        <f>IF(ISNA(VLOOKUP(A25,'DETAY-M'!$A:$I,4,FALSE))=TRUE, "0",VLOOKUP(A25,'DETAY-M'!$A:$I,4,FALSE))</f>
        <v>0</v>
      </c>
      <c r="E25" s="8" t="str">
        <f>IF(ISNA(VLOOKUP(A25,'DETAY-M'!$A:$I,5,FALSE))=TRUE, "0",VLOOKUP(A25,'DETAY-M'!$A:$I,5,FALSE))</f>
        <v>0</v>
      </c>
      <c r="F25" s="8" t="str">
        <f>IF(ISNA(VLOOKUP(A25,'DETAY-M'!$A:$I,6,FALSE))=TRUE, "0",VLOOKUP(A25,'DETAY-M'!$A:$I,6,FALSE))</f>
        <v>0</v>
      </c>
      <c r="G25" s="21">
        <f t="shared" si="0"/>
        <v>0</v>
      </c>
    </row>
    <row r="26" spans="1:7">
      <c r="A26" s="10" t="s">
        <v>148</v>
      </c>
      <c r="B26" s="14" t="s">
        <v>149</v>
      </c>
      <c r="C26" s="8" t="str">
        <f>IF(ISNA(VLOOKUP(A26,'DETAY-M'!$A:$I,3,FALSE))=TRUE, "0",VLOOKUP(A26,'DETAY-M'!$A:$I,3,FALSE))</f>
        <v>0</v>
      </c>
      <c r="D26" s="8" t="str">
        <f>IF(ISNA(VLOOKUP(A26,'DETAY-M'!$A:$I,4,FALSE))=TRUE, "0",VLOOKUP(A26,'DETAY-M'!$A:$I,4,FALSE))</f>
        <v>0</v>
      </c>
      <c r="E26" s="8" t="str">
        <f>IF(ISNA(VLOOKUP(A26,'DETAY-M'!$A:$I,5,FALSE))=TRUE, "0",VLOOKUP(A26,'DETAY-M'!$A:$I,5,FALSE))</f>
        <v>0</v>
      </c>
      <c r="F26" s="8" t="str">
        <f>IF(ISNA(VLOOKUP(A26,'DETAY-M'!$A:$I,6,FALSE))=TRUE, "0",VLOOKUP(A26,'DETAY-M'!$A:$I,6,FALSE))</f>
        <v>0</v>
      </c>
      <c r="G26" s="21">
        <f t="shared" si="0"/>
        <v>0</v>
      </c>
    </row>
    <row r="27" spans="1:7">
      <c r="A27" s="138" t="s">
        <v>17</v>
      </c>
      <c r="B27" s="139" t="s">
        <v>150</v>
      </c>
      <c r="C27" s="140" t="str">
        <f>IF(ISNA(VLOOKUP(A27,'DETAY-M'!$A:$I,3,FALSE))=TRUE, "0",VLOOKUP(A27,'DETAY-M'!$A:$I,3,FALSE))</f>
        <v>0</v>
      </c>
      <c r="D27" s="140" t="str">
        <f>IF(ISNA(VLOOKUP(A27,'DETAY-M'!$A:$I,4,FALSE))=TRUE, "0",VLOOKUP(A27,'DETAY-M'!$A:$I,4,FALSE))</f>
        <v>0</v>
      </c>
      <c r="E27" s="140" t="str">
        <f>IF(ISNA(VLOOKUP(A27,'DETAY-M'!$A:$I,5,FALSE))=TRUE, "0",VLOOKUP(A27,'DETAY-M'!$A:$I,5,FALSE))</f>
        <v>0</v>
      </c>
      <c r="F27" s="140" t="str">
        <f>IF(ISNA(VLOOKUP(A27,'DETAY-M'!$A:$I,6,FALSE))=TRUE, "0",VLOOKUP(A27,'DETAY-M'!$A:$I,6,FALSE))</f>
        <v>0</v>
      </c>
      <c r="G27" s="21">
        <f t="shared" si="0"/>
        <v>0</v>
      </c>
    </row>
    <row r="28" spans="1:7">
      <c r="A28" s="138" t="s">
        <v>18</v>
      </c>
      <c r="B28" s="139" t="s">
        <v>151</v>
      </c>
      <c r="C28" s="140" t="str">
        <f>IF(ISNA(VLOOKUP(A28,'DETAY-M'!$A:$I,3,FALSE))=TRUE, "0",VLOOKUP(A28,'DETAY-M'!$A:$I,3,FALSE))</f>
        <v>0</v>
      </c>
      <c r="D28" s="140" t="str">
        <f>IF(ISNA(VLOOKUP(A28,'DETAY-M'!$A:$I,4,FALSE))=TRUE, "0",VLOOKUP(A28,'DETAY-M'!$A:$I,4,FALSE))</f>
        <v>0</v>
      </c>
      <c r="E28" s="140" t="str">
        <f>IF(ISNA(VLOOKUP(A28,'DETAY-M'!$A:$I,5,FALSE))=TRUE, "0",VLOOKUP(A28,'DETAY-M'!$A:$I,5,FALSE))</f>
        <v>0</v>
      </c>
      <c r="F28" s="140" t="str">
        <f>IF(ISNA(VLOOKUP(A28,'DETAY-M'!$A:$I,6,FALSE))=TRUE, "0",VLOOKUP(A28,'DETAY-M'!$A:$I,6,FALSE))</f>
        <v>0</v>
      </c>
      <c r="G28" s="21">
        <f t="shared" si="0"/>
        <v>0</v>
      </c>
    </row>
    <row r="29" spans="1:7">
      <c r="A29" s="138" t="s">
        <v>19</v>
      </c>
      <c r="B29" s="139" t="s">
        <v>152</v>
      </c>
      <c r="C29" s="140" t="str">
        <f>IF(ISNA(VLOOKUP(A29,'DETAY-M'!$A:$I,3,FALSE))=TRUE, "0",VLOOKUP(A29,'DETAY-M'!$A:$I,3,FALSE))</f>
        <v>0</v>
      </c>
      <c r="D29" s="140" t="str">
        <f>IF(ISNA(VLOOKUP(A29,'DETAY-M'!$A:$I,4,FALSE))=TRUE, "0",VLOOKUP(A29,'DETAY-M'!$A:$I,4,FALSE))</f>
        <v>0</v>
      </c>
      <c r="E29" s="140" t="str">
        <f>IF(ISNA(VLOOKUP(A29,'DETAY-M'!$A:$I,5,FALSE))=TRUE, "0",VLOOKUP(A29,'DETAY-M'!$A:$I,5,FALSE))</f>
        <v>0</v>
      </c>
      <c r="F29" s="140" t="str">
        <f>IF(ISNA(VLOOKUP(A29,'DETAY-M'!$A:$I,6,FALSE))=TRUE, "0",VLOOKUP(A29,'DETAY-M'!$A:$I,6,FALSE))</f>
        <v>0</v>
      </c>
      <c r="G29" s="21">
        <f t="shared" si="0"/>
        <v>0</v>
      </c>
    </row>
    <row r="30" spans="1:7">
      <c r="A30" s="138" t="s">
        <v>20</v>
      </c>
      <c r="B30" s="139" t="s">
        <v>153</v>
      </c>
      <c r="C30" s="140" t="str">
        <f>IF(ISNA(VLOOKUP(A30,'DETAY-M'!$A:$I,3,FALSE))=TRUE, "0",VLOOKUP(A30,'DETAY-M'!$A:$I,3,FALSE))</f>
        <v>0</v>
      </c>
      <c r="D30" s="140" t="str">
        <f>IF(ISNA(VLOOKUP(A30,'DETAY-M'!$A:$I,4,FALSE))=TRUE, "0",VLOOKUP(A30,'DETAY-M'!$A:$I,4,FALSE))</f>
        <v>0</v>
      </c>
      <c r="E30" s="140" t="str">
        <f>IF(ISNA(VLOOKUP(A30,'DETAY-M'!$A:$I,5,FALSE))=TRUE, "0",VLOOKUP(A30,'DETAY-M'!$A:$I,5,FALSE))</f>
        <v>0</v>
      </c>
      <c r="F30" s="140" t="str">
        <f>IF(ISNA(VLOOKUP(A30,'DETAY-M'!$A:$I,6,FALSE))=TRUE, "0",VLOOKUP(A30,'DETAY-M'!$A:$I,6,FALSE))</f>
        <v>0</v>
      </c>
      <c r="G30" s="21">
        <f t="shared" si="0"/>
        <v>0</v>
      </c>
    </row>
    <row r="31" spans="1:7">
      <c r="A31" s="138" t="s">
        <v>21</v>
      </c>
      <c r="B31" s="139" t="s">
        <v>154</v>
      </c>
      <c r="C31" s="140" t="str">
        <f>IF(ISNA(VLOOKUP(A31,'DETAY-M'!$A:$I,3,FALSE))=TRUE, "0",VLOOKUP(A31,'DETAY-M'!$A:$I,3,FALSE))</f>
        <v>0</v>
      </c>
      <c r="D31" s="140" t="str">
        <f>IF(ISNA(VLOOKUP(A31,'DETAY-M'!$A:$I,4,FALSE))=TRUE, "0",VLOOKUP(A31,'DETAY-M'!$A:$I,4,FALSE))</f>
        <v>0</v>
      </c>
      <c r="E31" s="140" t="str">
        <f>IF(ISNA(VLOOKUP(A31,'DETAY-M'!$A:$I,5,FALSE))=TRUE, "0",VLOOKUP(A31,'DETAY-M'!$A:$I,5,FALSE))</f>
        <v>0</v>
      </c>
      <c r="F31" s="140" t="str">
        <f>IF(ISNA(VLOOKUP(A31,'DETAY-M'!$A:$I,6,FALSE))=TRUE, "0",VLOOKUP(A31,'DETAY-M'!$A:$I,6,FALSE))</f>
        <v>0</v>
      </c>
      <c r="G31" s="21">
        <f t="shared" si="0"/>
        <v>0</v>
      </c>
    </row>
    <row r="32" spans="1:7">
      <c r="A32" s="141" t="s">
        <v>155</v>
      </c>
      <c r="B32" s="142" t="s">
        <v>156</v>
      </c>
      <c r="C32" s="140" t="str">
        <f>IF(ISNA(VLOOKUP(A32,'DETAY-M'!$A:$I,3,FALSE))=TRUE, "0",VLOOKUP(A32,'DETAY-M'!$A:$I,3,FALSE))</f>
        <v>0</v>
      </c>
      <c r="D32" s="140" t="str">
        <f>IF(ISNA(VLOOKUP(A32,'DETAY-M'!$A:$I,4,FALSE))=TRUE, "0",VLOOKUP(A32,'DETAY-M'!$A:$I,4,FALSE))</f>
        <v>0</v>
      </c>
      <c r="E32" s="140" t="str">
        <f>IF(ISNA(VLOOKUP(A32,'DETAY-M'!$A:$I,5,FALSE))=TRUE, "0",VLOOKUP(A32,'DETAY-M'!$A:$I,5,FALSE))</f>
        <v>0</v>
      </c>
      <c r="F32" s="140" t="str">
        <f>IF(ISNA(VLOOKUP(A32,'DETAY-M'!$A:$I,6,FALSE))=TRUE, "0",VLOOKUP(A32,'DETAY-M'!$A:$I,6,FALSE))</f>
        <v>0</v>
      </c>
      <c r="G32" s="21">
        <f t="shared" si="0"/>
        <v>0</v>
      </c>
    </row>
    <row r="33" spans="1:7">
      <c r="A33" s="138" t="s">
        <v>22</v>
      </c>
      <c r="B33" s="139" t="s">
        <v>157</v>
      </c>
      <c r="C33" s="140" t="str">
        <f>IF(ISNA(VLOOKUP(A33,'DETAY-M'!$A:$I,3,FALSE))=TRUE, "0",VLOOKUP(A33,'DETAY-M'!$A:$I,3,FALSE))</f>
        <v>0</v>
      </c>
      <c r="D33" s="140" t="str">
        <f>IF(ISNA(VLOOKUP(A33,'DETAY-M'!$A:$I,4,FALSE))=TRUE, "0",VLOOKUP(A33,'DETAY-M'!$A:$I,4,FALSE))</f>
        <v>0</v>
      </c>
      <c r="E33" s="140" t="str">
        <f>IF(ISNA(VLOOKUP(A33,'DETAY-M'!$A:$I,5,FALSE))=TRUE, "0",VLOOKUP(A33,'DETAY-M'!$A:$I,5,FALSE))</f>
        <v>0</v>
      </c>
      <c r="F33" s="140" t="str">
        <f>IF(ISNA(VLOOKUP(A33,'DETAY-M'!$A:$I,6,FALSE))=TRUE, "0",VLOOKUP(A33,'DETAY-M'!$A:$I,6,FALSE))</f>
        <v>0</v>
      </c>
      <c r="G33" s="21">
        <f t="shared" si="0"/>
        <v>0</v>
      </c>
    </row>
    <row r="34" spans="1:7">
      <c r="A34" s="138" t="s">
        <v>158</v>
      </c>
      <c r="B34" s="139" t="s">
        <v>159</v>
      </c>
      <c r="C34" s="140" t="str">
        <f>IF(ISNA(VLOOKUP(A34,'DETAY-M'!$A:$I,3,FALSE))=TRUE, "0",VLOOKUP(A34,'DETAY-M'!$A:$I,3,FALSE))</f>
        <v>0</v>
      </c>
      <c r="D34" s="140" t="str">
        <f>IF(ISNA(VLOOKUP(A34,'DETAY-M'!$A:$I,4,FALSE))=TRUE, "0",VLOOKUP(A34,'DETAY-M'!$A:$I,4,FALSE))</f>
        <v>0</v>
      </c>
      <c r="E34" s="140" t="str">
        <f>IF(ISNA(VLOOKUP(A34,'DETAY-M'!$A:$I,5,FALSE))=TRUE, "0",VLOOKUP(A34,'DETAY-M'!$A:$I,5,FALSE))</f>
        <v>0</v>
      </c>
      <c r="F34" s="140" t="str">
        <f>IF(ISNA(VLOOKUP(A34,'DETAY-M'!$A:$I,6,FALSE))=TRUE, "0",VLOOKUP(A34,'DETAY-M'!$A:$I,6,FALSE))</f>
        <v>0</v>
      </c>
      <c r="G34" s="21">
        <f t="shared" si="0"/>
        <v>0</v>
      </c>
    </row>
    <row r="35" spans="1:7">
      <c r="A35" s="138" t="s">
        <v>160</v>
      </c>
      <c r="B35" s="139" t="s">
        <v>161</v>
      </c>
      <c r="C35" s="140" t="str">
        <f>IF(ISNA(VLOOKUP(A35,'DETAY-M'!$A:$I,3,FALSE))=TRUE, "0",VLOOKUP(A35,'DETAY-M'!$A:$I,3,FALSE))</f>
        <v>0</v>
      </c>
      <c r="D35" s="140" t="str">
        <f>IF(ISNA(VLOOKUP(A35,'DETAY-M'!$A:$I,4,FALSE))=TRUE, "0",VLOOKUP(A35,'DETAY-M'!$A:$I,4,FALSE))</f>
        <v>0</v>
      </c>
      <c r="E35" s="140" t="str">
        <f>IF(ISNA(VLOOKUP(A35,'DETAY-M'!$A:$I,5,FALSE))=TRUE, "0",VLOOKUP(A35,'DETAY-M'!$A:$I,5,FALSE))</f>
        <v>0</v>
      </c>
      <c r="F35" s="140" t="str">
        <f>IF(ISNA(VLOOKUP(A35,'DETAY-M'!$A:$I,6,FALSE))=TRUE, "0",VLOOKUP(A35,'DETAY-M'!$A:$I,6,FALSE))</f>
        <v>0</v>
      </c>
      <c r="G35" s="21">
        <f t="shared" si="0"/>
        <v>0</v>
      </c>
    </row>
    <row r="36" spans="1:7">
      <c r="A36" s="138" t="s">
        <v>23</v>
      </c>
      <c r="B36" s="139" t="s">
        <v>162</v>
      </c>
      <c r="C36" s="140" t="str">
        <f>IF(ISNA(VLOOKUP(A36,'DETAY-M'!$A:$I,3,FALSE))=TRUE, "0",VLOOKUP(A36,'DETAY-M'!$A:$I,3,FALSE))</f>
        <v>0</v>
      </c>
      <c r="D36" s="140" t="str">
        <f>IF(ISNA(VLOOKUP(A36,'DETAY-M'!$A:$I,4,FALSE))=TRUE, "0",VLOOKUP(A36,'DETAY-M'!$A:$I,4,FALSE))</f>
        <v>0</v>
      </c>
      <c r="E36" s="140" t="str">
        <f>IF(ISNA(VLOOKUP(A36,'DETAY-M'!$A:$I,5,FALSE))=TRUE, "0",VLOOKUP(A36,'DETAY-M'!$A:$I,5,FALSE))</f>
        <v>0</v>
      </c>
      <c r="F36" s="140" t="str">
        <f>IF(ISNA(VLOOKUP(A36,'DETAY-M'!$A:$I,6,FALSE))=TRUE, "0",VLOOKUP(A36,'DETAY-M'!$A:$I,6,FALSE))</f>
        <v>0</v>
      </c>
      <c r="G36" s="21">
        <f t="shared" si="0"/>
        <v>0</v>
      </c>
    </row>
    <row r="37" spans="1:7">
      <c r="A37" s="9" t="s">
        <v>24</v>
      </c>
      <c r="B37" s="12" t="s">
        <v>163</v>
      </c>
      <c r="C37" s="8" t="str">
        <f>IF(ISNA(VLOOKUP(A37,'DETAY-M'!$A:$I,3,FALSE))=TRUE, "0",VLOOKUP(A37,'DETAY-M'!$A:$I,3,FALSE))</f>
        <v>0</v>
      </c>
      <c r="D37" s="8" t="str">
        <f>IF(ISNA(VLOOKUP(A37,'DETAY-M'!$A:$I,4,FALSE))=TRUE, "0",VLOOKUP(A37,'DETAY-M'!$A:$I,4,FALSE))</f>
        <v>0</v>
      </c>
      <c r="E37" s="8" t="str">
        <f>IF(ISNA(VLOOKUP(A37,'DETAY-M'!$A:$I,5,FALSE))=TRUE, "0",VLOOKUP(A37,'DETAY-M'!$A:$I,5,FALSE))</f>
        <v>0</v>
      </c>
      <c r="F37" s="8" t="str">
        <f>IF(ISNA(VLOOKUP(A37,'DETAY-M'!$A:$I,6,FALSE))=TRUE, "0",VLOOKUP(A37,'DETAY-M'!$A:$I,6,FALSE))</f>
        <v>0</v>
      </c>
      <c r="G37" s="21">
        <f t="shared" si="0"/>
        <v>0</v>
      </c>
    </row>
    <row r="38" spans="1:7">
      <c r="A38" s="9" t="s">
        <v>25</v>
      </c>
      <c r="B38" s="12" t="s">
        <v>164</v>
      </c>
      <c r="C38" s="8" t="str">
        <f>IF(ISNA(VLOOKUP(A38,'DETAY-M'!$A:$I,3,FALSE))=TRUE, "0",VLOOKUP(A38,'DETAY-M'!$A:$I,3,FALSE))</f>
        <v>0</v>
      </c>
      <c r="D38" s="8" t="str">
        <f>IF(ISNA(VLOOKUP(A38,'DETAY-M'!$A:$I,4,FALSE))=TRUE, "0",VLOOKUP(A38,'DETAY-M'!$A:$I,4,FALSE))</f>
        <v>0</v>
      </c>
      <c r="E38" s="8" t="str">
        <f>IF(ISNA(VLOOKUP(A38,'DETAY-M'!$A:$I,5,FALSE))=TRUE, "0",VLOOKUP(A38,'DETAY-M'!$A:$I,5,FALSE))</f>
        <v>0</v>
      </c>
      <c r="F38" s="8" t="str">
        <f>IF(ISNA(VLOOKUP(A38,'DETAY-M'!$A:$I,6,FALSE))=TRUE, "0",VLOOKUP(A38,'DETAY-M'!$A:$I,6,FALSE))</f>
        <v>0</v>
      </c>
      <c r="G38" s="21">
        <f t="shared" si="0"/>
        <v>0</v>
      </c>
    </row>
    <row r="39" spans="1:7">
      <c r="A39" s="9" t="s">
        <v>26</v>
      </c>
      <c r="B39" s="12" t="s">
        <v>165</v>
      </c>
      <c r="C39" s="8" t="str">
        <f>IF(ISNA(VLOOKUP(A39,'DETAY-M'!$A:$I,3,FALSE))=TRUE, "0",VLOOKUP(A39,'DETAY-M'!$A:$I,3,FALSE))</f>
        <v>0</v>
      </c>
      <c r="D39" s="8" t="str">
        <f>IF(ISNA(VLOOKUP(A39,'DETAY-M'!$A:$I,4,FALSE))=TRUE, "0",VLOOKUP(A39,'DETAY-M'!$A:$I,4,FALSE))</f>
        <v>0</v>
      </c>
      <c r="E39" s="8" t="str">
        <f>IF(ISNA(VLOOKUP(A39,'DETAY-M'!$A:$I,5,FALSE))=TRUE, "0",VLOOKUP(A39,'DETAY-M'!$A:$I,5,FALSE))</f>
        <v>0</v>
      </c>
      <c r="F39" s="8" t="str">
        <f>IF(ISNA(VLOOKUP(A39,'DETAY-M'!$A:$I,6,FALSE))=TRUE, "0",VLOOKUP(A39,'DETAY-M'!$A:$I,6,FALSE))</f>
        <v>0</v>
      </c>
      <c r="G39" s="21">
        <f t="shared" si="0"/>
        <v>0</v>
      </c>
    </row>
    <row r="40" spans="1:7">
      <c r="A40" s="9" t="s">
        <v>27</v>
      </c>
      <c r="B40" s="12" t="s">
        <v>166</v>
      </c>
      <c r="C40" s="8" t="str">
        <f>IF(ISNA(VLOOKUP(A40,'DETAY-M'!$A:$I,3,FALSE))=TRUE, "0",VLOOKUP(A40,'DETAY-M'!$A:$I,3,FALSE))</f>
        <v>0</v>
      </c>
      <c r="D40" s="8" t="str">
        <f>IF(ISNA(VLOOKUP(A40,'DETAY-M'!$A:$I,4,FALSE))=TRUE, "0",VLOOKUP(A40,'DETAY-M'!$A:$I,4,FALSE))</f>
        <v>0</v>
      </c>
      <c r="E40" s="8" t="str">
        <f>IF(ISNA(VLOOKUP(A40,'DETAY-M'!$A:$I,5,FALSE))=TRUE, "0",VLOOKUP(A40,'DETAY-M'!$A:$I,5,FALSE))</f>
        <v>0</v>
      </c>
      <c r="F40" s="8" t="str">
        <f>IF(ISNA(VLOOKUP(A40,'DETAY-M'!$A:$I,6,FALSE))=TRUE, "0",VLOOKUP(A40,'DETAY-M'!$A:$I,6,FALSE))</f>
        <v>0</v>
      </c>
      <c r="G40" s="21">
        <f t="shared" si="0"/>
        <v>0</v>
      </c>
    </row>
    <row r="41" spans="1:7">
      <c r="A41" s="9" t="s">
        <v>28</v>
      </c>
      <c r="B41" s="12" t="s">
        <v>167</v>
      </c>
      <c r="C41" s="8" t="str">
        <f>IF(ISNA(VLOOKUP(A41,'DETAY-M'!$A:$I,3,FALSE))=TRUE, "0",VLOOKUP(A41,'DETAY-M'!$A:$I,3,FALSE))</f>
        <v>0</v>
      </c>
      <c r="D41" s="8" t="str">
        <f>IF(ISNA(VLOOKUP(A41,'DETAY-M'!$A:$I,4,FALSE))=TRUE, "0",VLOOKUP(A41,'DETAY-M'!$A:$I,4,FALSE))</f>
        <v>0</v>
      </c>
      <c r="E41" s="8" t="str">
        <f>IF(ISNA(VLOOKUP(A41,'DETAY-M'!$A:$I,5,FALSE))=TRUE, "0",VLOOKUP(A41,'DETAY-M'!$A:$I,5,FALSE))</f>
        <v>0</v>
      </c>
      <c r="F41" s="8" t="str">
        <f>IF(ISNA(VLOOKUP(A41,'DETAY-M'!$A:$I,6,FALSE))=TRUE, "0",VLOOKUP(A41,'DETAY-M'!$A:$I,6,FALSE))</f>
        <v>0</v>
      </c>
      <c r="G41" s="21">
        <f t="shared" si="0"/>
        <v>0</v>
      </c>
    </row>
    <row r="42" spans="1:7">
      <c r="A42" s="9" t="s">
        <v>168</v>
      </c>
      <c r="B42" s="12" t="s">
        <v>169</v>
      </c>
      <c r="C42" s="8" t="str">
        <f>IF(ISNA(VLOOKUP(A42,'DETAY-M'!$A:$I,3,FALSE))=TRUE, "0",VLOOKUP(A42,'DETAY-M'!$A:$I,3,FALSE))</f>
        <v>0</v>
      </c>
      <c r="D42" s="8" t="str">
        <f>IF(ISNA(VLOOKUP(A42,'DETAY-M'!$A:$I,4,FALSE))=TRUE, "0",VLOOKUP(A42,'DETAY-M'!$A:$I,4,FALSE))</f>
        <v>0</v>
      </c>
      <c r="E42" s="8" t="str">
        <f>IF(ISNA(VLOOKUP(A42,'DETAY-M'!$A:$I,5,FALSE))=TRUE, "0",VLOOKUP(A42,'DETAY-M'!$A:$I,5,FALSE))</f>
        <v>0</v>
      </c>
      <c r="F42" s="8" t="str">
        <f>IF(ISNA(VLOOKUP(A42,'DETAY-M'!$A:$I,6,FALSE))=TRUE, "0",VLOOKUP(A42,'DETAY-M'!$A:$I,6,FALSE))</f>
        <v>0</v>
      </c>
      <c r="G42" s="21">
        <f t="shared" si="0"/>
        <v>0</v>
      </c>
    </row>
    <row r="43" spans="1:7">
      <c r="A43" s="9" t="s">
        <v>170</v>
      </c>
      <c r="B43" s="12" t="s">
        <v>171</v>
      </c>
      <c r="C43" s="8" t="str">
        <f>IF(ISNA(VLOOKUP(A43,'DETAY-M'!$A:$I,3,FALSE))=TRUE, "0",VLOOKUP(A43,'DETAY-M'!$A:$I,3,FALSE))</f>
        <v>0</v>
      </c>
      <c r="D43" s="8" t="str">
        <f>IF(ISNA(VLOOKUP(A43,'DETAY-M'!$A:$I,4,FALSE))=TRUE, "0",VLOOKUP(A43,'DETAY-M'!$A:$I,4,FALSE))</f>
        <v>0</v>
      </c>
      <c r="E43" s="8" t="str">
        <f>IF(ISNA(VLOOKUP(A43,'DETAY-M'!$A:$I,5,FALSE))=TRUE, "0",VLOOKUP(A43,'DETAY-M'!$A:$I,5,FALSE))</f>
        <v>0</v>
      </c>
      <c r="F43" s="8" t="str">
        <f>IF(ISNA(VLOOKUP(A43,'DETAY-M'!$A:$I,6,FALSE))=TRUE, "0",VLOOKUP(A43,'DETAY-M'!$A:$I,6,FALSE))</f>
        <v>0</v>
      </c>
      <c r="G43" s="21">
        <f t="shared" si="0"/>
        <v>0</v>
      </c>
    </row>
    <row r="44" spans="1:7">
      <c r="A44" s="9" t="s">
        <v>172</v>
      </c>
      <c r="B44" s="12" t="s">
        <v>173</v>
      </c>
      <c r="C44" s="8" t="str">
        <f>IF(ISNA(VLOOKUP(A44,'DETAY-M'!$A:$I,3,FALSE))=TRUE, "0",VLOOKUP(A44,'DETAY-M'!$A:$I,3,FALSE))</f>
        <v>0</v>
      </c>
      <c r="D44" s="8" t="str">
        <f>IF(ISNA(VLOOKUP(A44,'DETAY-M'!$A:$I,4,FALSE))=TRUE, "0",VLOOKUP(A44,'DETAY-M'!$A:$I,4,FALSE))</f>
        <v>0</v>
      </c>
      <c r="E44" s="8" t="str">
        <f>IF(ISNA(VLOOKUP(A44,'DETAY-M'!$A:$I,5,FALSE))=TRUE, "0",VLOOKUP(A44,'DETAY-M'!$A:$I,5,FALSE))</f>
        <v>0</v>
      </c>
      <c r="F44" s="8" t="str">
        <f>IF(ISNA(VLOOKUP(A44,'DETAY-M'!$A:$I,6,FALSE))=TRUE, "0",VLOOKUP(A44,'DETAY-M'!$A:$I,6,FALSE))</f>
        <v>0</v>
      </c>
      <c r="G44" s="21">
        <f t="shared" si="0"/>
        <v>0</v>
      </c>
    </row>
    <row r="45" spans="1:7">
      <c r="A45" s="9" t="s">
        <v>174</v>
      </c>
      <c r="B45" s="12" t="s">
        <v>175</v>
      </c>
      <c r="C45" s="8" t="str">
        <f>IF(ISNA(VLOOKUP(A45,'DETAY-M'!$A:$I,3,FALSE))=TRUE, "0",VLOOKUP(A45,'DETAY-M'!$A:$I,3,FALSE))</f>
        <v>0</v>
      </c>
      <c r="D45" s="8" t="str">
        <f>IF(ISNA(VLOOKUP(A45,'DETAY-M'!$A:$I,4,FALSE))=TRUE, "0",VLOOKUP(A45,'DETAY-M'!$A:$I,4,FALSE))</f>
        <v>0</v>
      </c>
      <c r="E45" s="8" t="str">
        <f>IF(ISNA(VLOOKUP(A45,'DETAY-M'!$A:$I,5,FALSE))=TRUE, "0",VLOOKUP(A45,'DETAY-M'!$A:$I,5,FALSE))</f>
        <v>0</v>
      </c>
      <c r="F45" s="8" t="str">
        <f>IF(ISNA(VLOOKUP(A45,'DETAY-M'!$A:$I,6,FALSE))=TRUE, "0",VLOOKUP(A45,'DETAY-M'!$A:$I,6,FALSE))</f>
        <v>0</v>
      </c>
      <c r="G45" s="21">
        <f t="shared" si="0"/>
        <v>0</v>
      </c>
    </row>
    <row r="46" spans="1:7">
      <c r="A46" s="9" t="s">
        <v>176</v>
      </c>
      <c r="B46" s="12" t="s">
        <v>177</v>
      </c>
      <c r="C46" s="8" t="str">
        <f>IF(ISNA(VLOOKUP(A46,'DETAY-M'!$A:$I,3,FALSE))=TRUE, "0",VLOOKUP(A46,'DETAY-M'!$A:$I,3,FALSE))</f>
        <v>0</v>
      </c>
      <c r="D46" s="8" t="str">
        <f>IF(ISNA(VLOOKUP(A46,'DETAY-M'!$A:$I,4,FALSE))=TRUE, "0",VLOOKUP(A46,'DETAY-M'!$A:$I,4,FALSE))</f>
        <v>0</v>
      </c>
      <c r="E46" s="8" t="str">
        <f>IF(ISNA(VLOOKUP(A46,'DETAY-M'!$A:$I,5,FALSE))=TRUE, "0",VLOOKUP(A46,'DETAY-M'!$A:$I,5,FALSE))</f>
        <v>0</v>
      </c>
      <c r="F46" s="8" t="str">
        <f>IF(ISNA(VLOOKUP(A46,'DETAY-M'!$A:$I,6,FALSE))=TRUE, "0",VLOOKUP(A46,'DETAY-M'!$A:$I,6,FALSE))</f>
        <v>0</v>
      </c>
      <c r="G46" s="21">
        <f t="shared" si="0"/>
        <v>0</v>
      </c>
    </row>
    <row r="47" spans="1:7">
      <c r="A47" s="10" t="s">
        <v>178</v>
      </c>
      <c r="B47" s="14" t="s">
        <v>179</v>
      </c>
      <c r="C47" s="8" t="str">
        <f>IF(ISNA(VLOOKUP(A47,'DETAY-M'!$A:$I,3,FALSE))=TRUE, "0",VLOOKUP(A47,'DETAY-M'!$A:$I,3,FALSE))</f>
        <v>0</v>
      </c>
      <c r="D47" s="8" t="str">
        <f>IF(ISNA(VLOOKUP(A47,'DETAY-M'!$A:$I,4,FALSE))=TRUE, "0",VLOOKUP(A47,'DETAY-M'!$A:$I,4,FALSE))</f>
        <v>0</v>
      </c>
      <c r="E47" s="8" t="str">
        <f>IF(ISNA(VLOOKUP(A47,'DETAY-M'!$A:$I,5,FALSE))=TRUE, "0",VLOOKUP(A47,'DETAY-M'!$A:$I,5,FALSE))</f>
        <v>0</v>
      </c>
      <c r="F47" s="8" t="str">
        <f>IF(ISNA(VLOOKUP(A47,'DETAY-M'!$A:$I,6,FALSE))=TRUE, "0",VLOOKUP(A47,'DETAY-M'!$A:$I,6,FALSE))</f>
        <v>0</v>
      </c>
      <c r="G47" s="21">
        <f t="shared" si="0"/>
        <v>0</v>
      </c>
    </row>
    <row r="48" spans="1:7">
      <c r="A48" s="9" t="s">
        <v>180</v>
      </c>
      <c r="B48" s="12" t="s">
        <v>127</v>
      </c>
      <c r="C48" s="8" t="str">
        <f>IF(ISNA(VLOOKUP(A48,'DETAY-M'!$A:$I,3,FALSE))=TRUE, "0",VLOOKUP(A48,'DETAY-M'!$A:$I,3,FALSE))</f>
        <v>0</v>
      </c>
      <c r="D48" s="8" t="str">
        <f>IF(ISNA(VLOOKUP(A48,'DETAY-M'!$A:$I,4,FALSE))=TRUE, "0",VLOOKUP(A48,'DETAY-M'!$A:$I,4,FALSE))</f>
        <v>0</v>
      </c>
      <c r="E48" s="8" t="str">
        <f>IF(ISNA(VLOOKUP(A48,'DETAY-M'!$A:$I,5,FALSE))=TRUE, "0",VLOOKUP(A48,'DETAY-M'!$A:$I,5,FALSE))</f>
        <v>0</v>
      </c>
      <c r="F48" s="8" t="str">
        <f>IF(ISNA(VLOOKUP(A48,'DETAY-M'!$A:$I,6,FALSE))=TRUE, "0",VLOOKUP(A48,'DETAY-M'!$A:$I,6,FALSE))</f>
        <v>0</v>
      </c>
      <c r="G48" s="21">
        <f t="shared" si="0"/>
        <v>0</v>
      </c>
    </row>
    <row r="49" spans="1:7">
      <c r="A49" s="9" t="s">
        <v>181</v>
      </c>
      <c r="B49" s="12" t="s">
        <v>128</v>
      </c>
      <c r="C49" s="8" t="str">
        <f>IF(ISNA(VLOOKUP(A49,'DETAY-M'!$A:$I,3,FALSE))=TRUE, "0",VLOOKUP(A49,'DETAY-M'!$A:$I,3,FALSE))</f>
        <v>0</v>
      </c>
      <c r="D49" s="8" t="str">
        <f>IF(ISNA(VLOOKUP(A49,'DETAY-M'!$A:$I,4,FALSE))=TRUE, "0",VLOOKUP(A49,'DETAY-M'!$A:$I,4,FALSE))</f>
        <v>0</v>
      </c>
      <c r="E49" s="8" t="str">
        <f>IF(ISNA(VLOOKUP(A49,'DETAY-M'!$A:$I,5,FALSE))=TRUE, "0",VLOOKUP(A49,'DETAY-M'!$A:$I,5,FALSE))</f>
        <v>0</v>
      </c>
      <c r="F49" s="8" t="str">
        <f>IF(ISNA(VLOOKUP(A49,'DETAY-M'!$A:$I,6,FALSE))=TRUE, "0",VLOOKUP(A49,'DETAY-M'!$A:$I,6,FALSE))</f>
        <v>0</v>
      </c>
      <c r="G49" s="21">
        <f t="shared" si="0"/>
        <v>0</v>
      </c>
    </row>
    <row r="50" spans="1:7">
      <c r="A50" s="10" t="s">
        <v>182</v>
      </c>
      <c r="B50" s="14" t="s">
        <v>183</v>
      </c>
      <c r="C50" s="8" t="str">
        <f>IF(ISNA(VLOOKUP(A50,'DETAY-M'!$A:$I,3,FALSE))=TRUE, "0",VLOOKUP(A50,'DETAY-M'!$A:$I,3,FALSE))</f>
        <v>0</v>
      </c>
      <c r="D50" s="8" t="str">
        <f>IF(ISNA(VLOOKUP(A50,'DETAY-M'!$A:$I,4,FALSE))=TRUE, "0",VLOOKUP(A50,'DETAY-M'!$A:$I,4,FALSE))</f>
        <v>0</v>
      </c>
      <c r="E50" s="8" t="str">
        <f>IF(ISNA(VLOOKUP(A50,'DETAY-M'!$A:$I,5,FALSE))=TRUE, "0",VLOOKUP(A50,'DETAY-M'!$A:$I,5,FALSE))</f>
        <v>0</v>
      </c>
      <c r="F50" s="8" t="str">
        <f>IF(ISNA(VLOOKUP(A50,'DETAY-M'!$A:$I,6,FALSE))=TRUE, "0",VLOOKUP(A50,'DETAY-M'!$A:$I,6,FALSE))</f>
        <v>0</v>
      </c>
      <c r="G50" s="21">
        <f t="shared" si="0"/>
        <v>0</v>
      </c>
    </row>
    <row r="51" spans="1:7">
      <c r="A51" s="9" t="s">
        <v>29</v>
      </c>
      <c r="B51" s="12" t="s">
        <v>131</v>
      </c>
      <c r="C51" s="8" t="str">
        <f>IF(ISNA(VLOOKUP(A51,'DETAY-M'!$A:$I,3,FALSE))=TRUE, "0",VLOOKUP(A51,'DETAY-M'!$A:$I,3,FALSE))</f>
        <v>0</v>
      </c>
      <c r="D51" s="8" t="str">
        <f>IF(ISNA(VLOOKUP(A51,'DETAY-M'!$A:$I,4,FALSE))=TRUE, "0",VLOOKUP(A51,'DETAY-M'!$A:$I,4,FALSE))</f>
        <v>0</v>
      </c>
      <c r="E51" s="8" t="str">
        <f>IF(ISNA(VLOOKUP(A51,'DETAY-M'!$A:$I,5,FALSE))=TRUE, "0",VLOOKUP(A51,'DETAY-M'!$A:$I,5,FALSE))</f>
        <v>0</v>
      </c>
      <c r="F51" s="8" t="str">
        <f>IF(ISNA(VLOOKUP(A51,'DETAY-M'!$A:$I,6,FALSE))=TRUE, "0",VLOOKUP(A51,'DETAY-M'!$A:$I,6,FALSE))</f>
        <v>0</v>
      </c>
      <c r="G51" s="21">
        <f t="shared" si="0"/>
        <v>0</v>
      </c>
    </row>
    <row r="52" spans="1:7">
      <c r="A52" s="10" t="s">
        <v>184</v>
      </c>
      <c r="B52" s="14" t="s">
        <v>185</v>
      </c>
      <c r="C52" s="8" t="str">
        <f>IF(ISNA(VLOOKUP(A52,'DETAY-M'!$A:$I,3,FALSE))=TRUE, "0",VLOOKUP(A52,'DETAY-M'!$A:$I,3,FALSE))</f>
        <v>0</v>
      </c>
      <c r="D52" s="8" t="str">
        <f>IF(ISNA(VLOOKUP(A52,'DETAY-M'!$A:$I,4,FALSE))=TRUE, "0",VLOOKUP(A52,'DETAY-M'!$A:$I,4,FALSE))</f>
        <v>0</v>
      </c>
      <c r="E52" s="8" t="str">
        <f>IF(ISNA(VLOOKUP(A52,'DETAY-M'!$A:$I,5,FALSE))=TRUE, "0",VLOOKUP(A52,'DETAY-M'!$A:$I,5,FALSE))</f>
        <v>0</v>
      </c>
      <c r="F52" s="8" t="str">
        <f>IF(ISNA(VLOOKUP(A52,'DETAY-M'!$A:$I,6,FALSE))=TRUE, "0",VLOOKUP(A52,'DETAY-M'!$A:$I,6,FALSE))</f>
        <v>0</v>
      </c>
      <c r="G52" s="21">
        <f t="shared" si="0"/>
        <v>0</v>
      </c>
    </row>
    <row r="53" spans="1:7">
      <c r="A53" s="9" t="s">
        <v>186</v>
      </c>
      <c r="B53" s="12" t="s">
        <v>137</v>
      </c>
      <c r="C53" s="8" t="str">
        <f>IF(ISNA(VLOOKUP(A53,'DETAY-M'!$A:$I,3,FALSE))=TRUE, "0",VLOOKUP(A53,'DETAY-M'!$A:$I,3,FALSE))</f>
        <v>0</v>
      </c>
      <c r="D53" s="8" t="str">
        <f>IF(ISNA(VLOOKUP(A53,'DETAY-M'!$A:$I,4,FALSE))=TRUE, "0",VLOOKUP(A53,'DETAY-M'!$A:$I,4,FALSE))</f>
        <v>0</v>
      </c>
      <c r="E53" s="8" t="str">
        <f>IF(ISNA(VLOOKUP(A53,'DETAY-M'!$A:$I,5,FALSE))=TRUE, "0",VLOOKUP(A53,'DETAY-M'!$A:$I,5,FALSE))</f>
        <v>0</v>
      </c>
      <c r="F53" s="8" t="str">
        <f>IF(ISNA(VLOOKUP(A53,'DETAY-M'!$A:$I,6,FALSE))=TRUE, "0",VLOOKUP(A53,'DETAY-M'!$A:$I,6,FALSE))</f>
        <v>0</v>
      </c>
      <c r="G53" s="21">
        <f t="shared" si="0"/>
        <v>0</v>
      </c>
    </row>
    <row r="54" spans="1:7">
      <c r="A54" s="9" t="s">
        <v>187</v>
      </c>
      <c r="B54" s="12" t="s">
        <v>139</v>
      </c>
      <c r="C54" s="8" t="str">
        <f>IF(ISNA(VLOOKUP(A54,'DETAY-M'!$A:$I,3,FALSE))=TRUE, "0",VLOOKUP(A54,'DETAY-M'!$A:$I,3,FALSE))</f>
        <v>0</v>
      </c>
      <c r="D54" s="8" t="str">
        <f>IF(ISNA(VLOOKUP(A54,'DETAY-M'!$A:$I,4,FALSE))=TRUE, "0",VLOOKUP(A54,'DETAY-M'!$A:$I,4,FALSE))</f>
        <v>0</v>
      </c>
      <c r="E54" s="8" t="str">
        <f>IF(ISNA(VLOOKUP(A54,'DETAY-M'!$A:$I,5,FALSE))=TRUE, "0",VLOOKUP(A54,'DETAY-M'!$A:$I,5,FALSE))</f>
        <v>0</v>
      </c>
      <c r="F54" s="8" t="str">
        <f>IF(ISNA(VLOOKUP(A54,'DETAY-M'!$A:$I,6,FALSE))=TRUE, "0",VLOOKUP(A54,'DETAY-M'!$A:$I,6,FALSE))</f>
        <v>0</v>
      </c>
      <c r="G54" s="21">
        <f t="shared" si="0"/>
        <v>0</v>
      </c>
    </row>
    <row r="55" spans="1:7">
      <c r="A55" s="9" t="s">
        <v>188</v>
      </c>
      <c r="B55" s="12" t="s">
        <v>141</v>
      </c>
      <c r="C55" s="8" t="str">
        <f>IF(ISNA(VLOOKUP(A55,'DETAY-M'!$A:$I,3,FALSE))=TRUE, "0",VLOOKUP(A55,'DETAY-M'!$A:$I,3,FALSE))</f>
        <v>0</v>
      </c>
      <c r="D55" s="8" t="str">
        <f>IF(ISNA(VLOOKUP(A55,'DETAY-M'!$A:$I,4,FALSE))=TRUE, "0",VLOOKUP(A55,'DETAY-M'!$A:$I,4,FALSE))</f>
        <v>0</v>
      </c>
      <c r="E55" s="8" t="str">
        <f>IF(ISNA(VLOOKUP(A55,'DETAY-M'!$A:$I,5,FALSE))=TRUE, "0",VLOOKUP(A55,'DETAY-M'!$A:$I,5,FALSE))</f>
        <v>0</v>
      </c>
      <c r="F55" s="8" t="str">
        <f>IF(ISNA(VLOOKUP(A55,'DETAY-M'!$A:$I,6,FALSE))=TRUE, "0",VLOOKUP(A55,'DETAY-M'!$A:$I,6,FALSE))</f>
        <v>0</v>
      </c>
      <c r="G55" s="21">
        <f t="shared" si="0"/>
        <v>0</v>
      </c>
    </row>
    <row r="56" spans="1:7">
      <c r="A56" s="9" t="s">
        <v>189</v>
      </c>
      <c r="B56" s="12" t="s">
        <v>142</v>
      </c>
      <c r="C56" s="8" t="str">
        <f>IF(ISNA(VLOOKUP(A56,'DETAY-M'!$A:$I,3,FALSE))=TRUE, "0",VLOOKUP(A56,'DETAY-M'!$A:$I,3,FALSE))</f>
        <v>0</v>
      </c>
      <c r="D56" s="8" t="str">
        <f>IF(ISNA(VLOOKUP(A56,'DETAY-M'!$A:$I,4,FALSE))=TRUE, "0",VLOOKUP(A56,'DETAY-M'!$A:$I,4,FALSE))</f>
        <v>0</v>
      </c>
      <c r="E56" s="8" t="str">
        <f>IF(ISNA(VLOOKUP(A56,'DETAY-M'!$A:$I,5,FALSE))=TRUE, "0",VLOOKUP(A56,'DETAY-M'!$A:$I,5,FALSE))</f>
        <v>0</v>
      </c>
      <c r="F56" s="8" t="str">
        <f>IF(ISNA(VLOOKUP(A56,'DETAY-M'!$A:$I,6,FALSE))=TRUE, "0",VLOOKUP(A56,'DETAY-M'!$A:$I,6,FALSE))</f>
        <v>0</v>
      </c>
      <c r="G56" s="21">
        <f t="shared" si="0"/>
        <v>0</v>
      </c>
    </row>
    <row r="57" spans="1:7">
      <c r="A57" s="9" t="s">
        <v>190</v>
      </c>
      <c r="B57" s="12" t="s">
        <v>143</v>
      </c>
      <c r="C57" s="8" t="str">
        <f>IF(ISNA(VLOOKUP(A57,'DETAY-M'!$A:$I,3,FALSE))=TRUE, "0",VLOOKUP(A57,'DETAY-M'!$A:$I,3,FALSE))</f>
        <v>0</v>
      </c>
      <c r="D57" s="8" t="str">
        <f>IF(ISNA(VLOOKUP(A57,'DETAY-M'!$A:$I,4,FALSE))=TRUE, "0",VLOOKUP(A57,'DETAY-M'!$A:$I,4,FALSE))</f>
        <v>0</v>
      </c>
      <c r="E57" s="8" t="str">
        <f>IF(ISNA(VLOOKUP(A57,'DETAY-M'!$A:$I,5,FALSE))=TRUE, "0",VLOOKUP(A57,'DETAY-M'!$A:$I,5,FALSE))</f>
        <v>0</v>
      </c>
      <c r="F57" s="8" t="str">
        <f>IF(ISNA(VLOOKUP(A57,'DETAY-M'!$A:$I,6,FALSE))=TRUE, "0",VLOOKUP(A57,'DETAY-M'!$A:$I,6,FALSE))</f>
        <v>0</v>
      </c>
      <c r="G57" s="21">
        <f t="shared" si="0"/>
        <v>0</v>
      </c>
    </row>
    <row r="58" spans="1:7">
      <c r="A58" s="10" t="s">
        <v>191</v>
      </c>
      <c r="B58" s="14" t="s">
        <v>145</v>
      </c>
      <c r="C58" s="8" t="str">
        <f>IF(ISNA(VLOOKUP(A58,'DETAY-M'!$A:$I,3,FALSE))=TRUE, "0",VLOOKUP(A58,'DETAY-M'!$A:$I,3,FALSE))</f>
        <v>0</v>
      </c>
      <c r="D58" s="8" t="str">
        <f>IF(ISNA(VLOOKUP(A58,'DETAY-M'!$A:$I,4,FALSE))=TRUE, "0",VLOOKUP(A58,'DETAY-M'!$A:$I,4,FALSE))</f>
        <v>0</v>
      </c>
      <c r="E58" s="8" t="str">
        <f>IF(ISNA(VLOOKUP(A58,'DETAY-M'!$A:$I,5,FALSE))=TRUE, "0",VLOOKUP(A58,'DETAY-M'!$A:$I,5,FALSE))</f>
        <v>0</v>
      </c>
      <c r="F58" s="8" t="str">
        <f>IF(ISNA(VLOOKUP(A58,'DETAY-M'!$A:$I,6,FALSE))=TRUE, "0",VLOOKUP(A58,'DETAY-M'!$A:$I,6,FALSE))</f>
        <v>0</v>
      </c>
      <c r="G58" s="21">
        <f t="shared" si="0"/>
        <v>0</v>
      </c>
    </row>
    <row r="59" spans="1:7">
      <c r="A59" s="10" t="s">
        <v>192</v>
      </c>
      <c r="B59" s="14" t="s">
        <v>149</v>
      </c>
      <c r="C59" s="8" t="str">
        <f>IF(ISNA(VLOOKUP(A59,'DETAY-M'!$A:$I,3,FALSE))=TRUE, "0",VLOOKUP(A59,'DETAY-M'!$A:$I,3,FALSE))</f>
        <v>0</v>
      </c>
      <c r="D59" s="8" t="str">
        <f>IF(ISNA(VLOOKUP(A59,'DETAY-M'!$A:$I,4,FALSE))=TRUE, "0",VLOOKUP(A59,'DETAY-M'!$A:$I,4,FALSE))</f>
        <v>0</v>
      </c>
      <c r="E59" s="8" t="str">
        <f>IF(ISNA(VLOOKUP(A59,'DETAY-M'!$A:$I,5,FALSE))=TRUE, "0",VLOOKUP(A59,'DETAY-M'!$A:$I,5,FALSE))</f>
        <v>0</v>
      </c>
      <c r="F59" s="8" t="str">
        <f>IF(ISNA(VLOOKUP(A59,'DETAY-M'!$A:$I,6,FALSE))=TRUE, "0",VLOOKUP(A59,'DETAY-M'!$A:$I,6,FALSE))</f>
        <v>0</v>
      </c>
      <c r="G59" s="21">
        <f t="shared" si="0"/>
        <v>0</v>
      </c>
    </row>
    <row r="60" spans="1:7">
      <c r="A60" s="138" t="s">
        <v>193</v>
      </c>
      <c r="B60" s="139" t="s">
        <v>194</v>
      </c>
      <c r="C60" s="140" t="str">
        <f>IF(ISNA(VLOOKUP(A60,'DETAY-M'!$A:$I,3,FALSE))=TRUE, "0",VLOOKUP(A60,'DETAY-M'!$A:$I,3,FALSE))</f>
        <v>0</v>
      </c>
      <c r="D60" s="140" t="str">
        <f>IF(ISNA(VLOOKUP(A60,'DETAY-M'!$A:$I,4,FALSE))=TRUE, "0",VLOOKUP(A60,'DETAY-M'!$A:$I,4,FALSE))</f>
        <v>0</v>
      </c>
      <c r="E60" s="140" t="str">
        <f>IF(ISNA(VLOOKUP(A60,'DETAY-M'!$A:$I,5,FALSE))=TRUE, "0",VLOOKUP(A60,'DETAY-M'!$A:$I,5,FALSE))</f>
        <v>0</v>
      </c>
      <c r="F60" s="140" t="str">
        <f>IF(ISNA(VLOOKUP(A60,'DETAY-M'!$A:$I,6,FALSE))=TRUE, "0",VLOOKUP(A60,'DETAY-M'!$A:$I,6,FALSE))</f>
        <v>0</v>
      </c>
      <c r="G60" s="21">
        <f t="shared" si="0"/>
        <v>0</v>
      </c>
    </row>
    <row r="61" spans="1:7">
      <c r="A61" s="10" t="s">
        <v>195</v>
      </c>
      <c r="B61" s="14" t="s">
        <v>196</v>
      </c>
      <c r="C61" s="8" t="str">
        <f>IF(ISNA(VLOOKUP(A61,'DETAY-M'!$A:$I,3,FALSE))=TRUE, "0",VLOOKUP(A61,'DETAY-M'!$A:$I,3,FALSE))</f>
        <v>0</v>
      </c>
      <c r="D61" s="8" t="str">
        <f>IF(ISNA(VLOOKUP(A61,'DETAY-M'!$A:$I,4,FALSE))=TRUE, "0",VLOOKUP(A61,'DETAY-M'!$A:$I,4,FALSE))</f>
        <v>0</v>
      </c>
      <c r="E61" s="8" t="str">
        <f>IF(ISNA(VLOOKUP(A61,'DETAY-M'!$A:$I,5,FALSE))=TRUE, "0",VLOOKUP(A61,'DETAY-M'!$A:$I,5,FALSE))</f>
        <v>0</v>
      </c>
      <c r="F61" s="8" t="str">
        <f>IF(ISNA(VLOOKUP(A61,'DETAY-M'!$A:$I,6,FALSE))=TRUE, "0",VLOOKUP(A61,'DETAY-M'!$A:$I,6,FALSE))</f>
        <v>0</v>
      </c>
      <c r="G61" s="21">
        <f t="shared" si="0"/>
        <v>0</v>
      </c>
    </row>
    <row r="62" spans="1:7">
      <c r="A62" s="138" t="s">
        <v>197</v>
      </c>
      <c r="B62" s="139" t="s">
        <v>198</v>
      </c>
      <c r="C62" s="140" t="str">
        <f>IF(ISNA(VLOOKUP(A62,'DETAY-M'!$A:$I,3,FALSE))=TRUE, "0",VLOOKUP(A62,'DETAY-M'!$A:$I,3,FALSE))</f>
        <v>0</v>
      </c>
      <c r="D62" s="140" t="str">
        <f>IF(ISNA(VLOOKUP(A62,'DETAY-M'!$A:$I,4,FALSE))=TRUE, "0",VLOOKUP(A62,'DETAY-M'!$A:$I,4,FALSE))</f>
        <v>0</v>
      </c>
      <c r="E62" s="140" t="str">
        <f>IF(ISNA(VLOOKUP(A62,'DETAY-M'!$A:$I,5,FALSE))=TRUE, "0",VLOOKUP(A62,'DETAY-M'!$A:$I,5,FALSE))</f>
        <v>0</v>
      </c>
      <c r="F62" s="140" t="str">
        <f>IF(ISNA(VLOOKUP(A62,'DETAY-M'!$A:$I,6,FALSE))=TRUE, "0",VLOOKUP(A62,'DETAY-M'!$A:$I,6,FALSE))</f>
        <v>0</v>
      </c>
      <c r="G62" s="21">
        <f t="shared" si="0"/>
        <v>0</v>
      </c>
    </row>
    <row r="63" spans="1:7">
      <c r="A63" s="10" t="s">
        <v>199</v>
      </c>
      <c r="B63" s="14" t="s">
        <v>200</v>
      </c>
      <c r="C63" s="8" t="str">
        <f>IF(ISNA(VLOOKUP(A63,'DETAY-M'!$A:$I,3,FALSE))=TRUE, "0",VLOOKUP(A63,'DETAY-M'!$A:$I,3,FALSE))</f>
        <v>0</v>
      </c>
      <c r="D63" s="8" t="str">
        <f>IF(ISNA(VLOOKUP(A63,'DETAY-M'!$A:$I,4,FALSE))=TRUE, "0",VLOOKUP(A63,'DETAY-M'!$A:$I,4,FALSE))</f>
        <v>0</v>
      </c>
      <c r="E63" s="8" t="str">
        <f>IF(ISNA(VLOOKUP(A63,'DETAY-M'!$A:$I,5,FALSE))=TRUE, "0",VLOOKUP(A63,'DETAY-M'!$A:$I,5,FALSE))</f>
        <v>0</v>
      </c>
      <c r="F63" s="8" t="str">
        <f>IF(ISNA(VLOOKUP(A63,'DETAY-M'!$A:$I,6,FALSE))=TRUE, "0",VLOOKUP(A63,'DETAY-M'!$A:$I,6,FALSE))</f>
        <v>0</v>
      </c>
      <c r="G63" s="21">
        <f t="shared" si="0"/>
        <v>0</v>
      </c>
    </row>
    <row r="64" spans="1:7">
      <c r="A64" s="10" t="s">
        <v>201</v>
      </c>
      <c r="B64" s="14" t="s">
        <v>202</v>
      </c>
      <c r="C64" s="8" t="str">
        <f>IF(ISNA(VLOOKUP(A64,'DETAY-M'!$A:$I,3,FALSE))=TRUE, "0",VLOOKUP(A64,'DETAY-M'!$A:$I,3,FALSE))</f>
        <v>0</v>
      </c>
      <c r="D64" s="8" t="str">
        <f>IF(ISNA(VLOOKUP(A64,'DETAY-M'!$A:$I,4,FALSE))=TRUE, "0",VLOOKUP(A64,'DETAY-M'!$A:$I,4,FALSE))</f>
        <v>0</v>
      </c>
      <c r="E64" s="8" t="str">
        <f>IF(ISNA(VLOOKUP(A64,'DETAY-M'!$A:$I,5,FALSE))=TRUE, "0",VLOOKUP(A64,'DETAY-M'!$A:$I,5,FALSE))</f>
        <v>0</v>
      </c>
      <c r="F64" s="8" t="str">
        <f>IF(ISNA(VLOOKUP(A64,'DETAY-M'!$A:$I,6,FALSE))=TRUE, "0",VLOOKUP(A64,'DETAY-M'!$A:$I,6,FALSE))</f>
        <v>0</v>
      </c>
      <c r="G64" s="21">
        <f t="shared" si="0"/>
        <v>0</v>
      </c>
    </row>
    <row r="65" spans="1:7">
      <c r="A65" s="138" t="s">
        <v>203</v>
      </c>
      <c r="B65" s="139" t="s">
        <v>204</v>
      </c>
      <c r="C65" s="140" t="str">
        <f>IF(ISNA(VLOOKUP(A65,'DETAY-M'!$A:$I,3,FALSE))=TRUE, "0",VLOOKUP(A65,'DETAY-M'!$A:$I,3,FALSE))</f>
        <v>0</v>
      </c>
      <c r="D65" s="140" t="str">
        <f>IF(ISNA(VLOOKUP(A65,'DETAY-M'!$A:$I,4,FALSE))=TRUE, "0",VLOOKUP(A65,'DETAY-M'!$A:$I,4,FALSE))</f>
        <v>0</v>
      </c>
      <c r="E65" s="140" t="str">
        <f>IF(ISNA(VLOOKUP(A65,'DETAY-M'!$A:$I,5,FALSE))=TRUE, "0",VLOOKUP(A65,'DETAY-M'!$A:$I,5,FALSE))</f>
        <v>0</v>
      </c>
      <c r="F65" s="140" t="str">
        <f>IF(ISNA(VLOOKUP(A65,'DETAY-M'!$A:$I,6,FALSE))=TRUE, "0",VLOOKUP(A65,'DETAY-M'!$A:$I,6,FALSE))</f>
        <v>0</v>
      </c>
      <c r="G65" s="21">
        <f t="shared" si="0"/>
        <v>0</v>
      </c>
    </row>
    <row r="66" spans="1:7">
      <c r="A66" s="10" t="s">
        <v>205</v>
      </c>
      <c r="B66" s="14" t="s">
        <v>206</v>
      </c>
      <c r="C66" s="8" t="str">
        <f>IF(ISNA(VLOOKUP(A66,'DETAY-M'!$A:$I,3,FALSE))=TRUE, "0",VLOOKUP(A66,'DETAY-M'!$A:$I,3,FALSE))</f>
        <v>0</v>
      </c>
      <c r="D66" s="8" t="str">
        <f>IF(ISNA(VLOOKUP(A66,'DETAY-M'!$A:$I,4,FALSE))=TRUE, "0",VLOOKUP(A66,'DETAY-M'!$A:$I,4,FALSE))</f>
        <v>0</v>
      </c>
      <c r="E66" s="8" t="str">
        <f>IF(ISNA(VLOOKUP(A66,'DETAY-M'!$A:$I,5,FALSE))=TRUE, "0",VLOOKUP(A66,'DETAY-M'!$A:$I,5,FALSE))</f>
        <v>0</v>
      </c>
      <c r="F66" s="8" t="str">
        <f>IF(ISNA(VLOOKUP(A66,'DETAY-M'!$A:$I,6,FALSE))=TRUE, "0",VLOOKUP(A66,'DETAY-M'!$A:$I,6,FALSE))</f>
        <v>0</v>
      </c>
      <c r="G66" s="21">
        <f t="shared" si="0"/>
        <v>0</v>
      </c>
    </row>
    <row r="67" spans="1:7">
      <c r="A67" s="10" t="s">
        <v>207</v>
      </c>
      <c r="B67" s="14" t="s">
        <v>208</v>
      </c>
      <c r="C67" s="8" t="str">
        <f>IF(ISNA(VLOOKUP(A67,'DETAY-M'!$A:$I,3,FALSE))=TRUE, "0",VLOOKUP(A67,'DETAY-M'!$A:$I,3,FALSE))</f>
        <v>0</v>
      </c>
      <c r="D67" s="8" t="str">
        <f>IF(ISNA(VLOOKUP(A67,'DETAY-M'!$A:$I,4,FALSE))=TRUE, "0",VLOOKUP(A67,'DETAY-M'!$A:$I,4,FALSE))</f>
        <v>0</v>
      </c>
      <c r="E67" s="8" t="str">
        <f>IF(ISNA(VLOOKUP(A67,'DETAY-M'!$A:$I,5,FALSE))=TRUE, "0",VLOOKUP(A67,'DETAY-M'!$A:$I,5,FALSE))</f>
        <v>0</v>
      </c>
      <c r="F67" s="8" t="str">
        <f>IF(ISNA(VLOOKUP(A67,'DETAY-M'!$A:$I,6,FALSE))=TRUE, "0",VLOOKUP(A67,'DETAY-M'!$A:$I,6,FALSE))</f>
        <v>0</v>
      </c>
      <c r="G67" s="21">
        <f t="shared" ref="G67:G102" si="1">IF(E67&gt;F67,E67-F67,E67-F67)</f>
        <v>0</v>
      </c>
    </row>
    <row r="68" spans="1:7">
      <c r="A68" s="9" t="s">
        <v>209</v>
      </c>
      <c r="B68" s="12" t="s">
        <v>210</v>
      </c>
      <c r="C68" s="8" t="str">
        <f>IF(ISNA(VLOOKUP(A68,'DETAY-M'!$A:$I,3,FALSE))=TRUE, "0",VLOOKUP(A68,'DETAY-M'!$A:$I,3,FALSE))</f>
        <v>0</v>
      </c>
      <c r="D68" s="8" t="str">
        <f>IF(ISNA(VLOOKUP(A68,'DETAY-M'!$A:$I,4,FALSE))=TRUE, "0",VLOOKUP(A68,'DETAY-M'!$A:$I,4,FALSE))</f>
        <v>0</v>
      </c>
      <c r="E68" s="8" t="str">
        <f>IF(ISNA(VLOOKUP(A68,'DETAY-M'!$A:$I,5,FALSE))=TRUE, "0",VLOOKUP(A68,'DETAY-M'!$A:$I,5,FALSE))</f>
        <v>0</v>
      </c>
      <c r="F68" s="8" t="str">
        <f>IF(ISNA(VLOOKUP(A68,'DETAY-M'!$A:$I,6,FALSE))=TRUE, "0",VLOOKUP(A68,'DETAY-M'!$A:$I,6,FALSE))</f>
        <v>0</v>
      </c>
      <c r="G68" s="21">
        <f t="shared" si="1"/>
        <v>0</v>
      </c>
    </row>
    <row r="69" spans="1:7">
      <c r="A69" s="10" t="s">
        <v>211</v>
      </c>
      <c r="B69" s="14" t="s">
        <v>212</v>
      </c>
      <c r="C69" s="8" t="str">
        <f>IF(ISNA(VLOOKUP(A69,'DETAY-M'!$A:$I,3,FALSE))=TRUE, "0",VLOOKUP(A69,'DETAY-M'!$A:$I,3,FALSE))</f>
        <v>0</v>
      </c>
      <c r="D69" s="8" t="str">
        <f>IF(ISNA(VLOOKUP(A69,'DETAY-M'!$A:$I,4,FALSE))=TRUE, "0",VLOOKUP(A69,'DETAY-M'!$A:$I,4,FALSE))</f>
        <v>0</v>
      </c>
      <c r="E69" s="8" t="str">
        <f>IF(ISNA(VLOOKUP(A69,'DETAY-M'!$A:$I,5,FALSE))=TRUE, "0",VLOOKUP(A69,'DETAY-M'!$A:$I,5,FALSE))</f>
        <v>0</v>
      </c>
      <c r="F69" s="8" t="str">
        <f>IF(ISNA(VLOOKUP(A69,'DETAY-M'!$A:$I,6,FALSE))=TRUE, "0",VLOOKUP(A69,'DETAY-M'!$A:$I,6,FALSE))</f>
        <v>0</v>
      </c>
      <c r="G69" s="21">
        <f t="shared" si="1"/>
        <v>0</v>
      </c>
    </row>
    <row r="70" spans="1:7">
      <c r="A70" s="138" t="s">
        <v>213</v>
      </c>
      <c r="B70" s="139" t="s">
        <v>214</v>
      </c>
      <c r="C70" s="140" t="str">
        <f>IF(ISNA(VLOOKUP(A70,'DETAY-M'!$A:$I,3,FALSE))=TRUE, "0",VLOOKUP(A70,'DETAY-M'!$A:$I,3,FALSE))</f>
        <v>0</v>
      </c>
      <c r="D70" s="140" t="str">
        <f>IF(ISNA(VLOOKUP(A70,'DETAY-M'!$A:$I,4,FALSE))=TRUE, "0",VLOOKUP(A70,'DETAY-M'!$A:$I,4,FALSE))</f>
        <v>0</v>
      </c>
      <c r="E70" s="140" t="str">
        <f>IF(ISNA(VLOOKUP(A70,'DETAY-M'!$A:$I,5,FALSE))=TRUE, "0",VLOOKUP(A70,'DETAY-M'!$A:$I,5,FALSE))</f>
        <v>0</v>
      </c>
      <c r="F70" s="140" t="str">
        <f>IF(ISNA(VLOOKUP(A70,'DETAY-M'!$A:$I,6,FALSE))=TRUE, "0",VLOOKUP(A70,'DETAY-M'!$A:$I,6,FALSE))</f>
        <v>0</v>
      </c>
      <c r="G70" s="21">
        <f t="shared" si="1"/>
        <v>0</v>
      </c>
    </row>
    <row r="71" spans="1:7">
      <c r="A71" s="138" t="s">
        <v>215</v>
      </c>
      <c r="B71" s="139" t="s">
        <v>216</v>
      </c>
      <c r="C71" s="140" t="str">
        <f>IF(ISNA(VLOOKUP(A71,'DETAY-M'!$A:$I,3,FALSE))=TRUE, "0",VLOOKUP(A71,'DETAY-M'!$A:$I,3,FALSE))</f>
        <v>0</v>
      </c>
      <c r="D71" s="140" t="str">
        <f>IF(ISNA(VLOOKUP(A71,'DETAY-M'!$A:$I,4,FALSE))=TRUE, "0",VLOOKUP(A71,'DETAY-M'!$A:$I,4,FALSE))</f>
        <v>0</v>
      </c>
      <c r="E71" s="140" t="str">
        <f>IF(ISNA(VLOOKUP(A71,'DETAY-M'!$A:$I,5,FALSE))=TRUE, "0",VLOOKUP(A71,'DETAY-M'!$A:$I,5,FALSE))</f>
        <v>0</v>
      </c>
      <c r="F71" s="140" t="str">
        <f>IF(ISNA(VLOOKUP(A71,'DETAY-M'!$A:$I,6,FALSE))=TRUE, "0",VLOOKUP(A71,'DETAY-M'!$A:$I,6,FALSE))</f>
        <v>0</v>
      </c>
      <c r="G71" s="21">
        <f t="shared" si="1"/>
        <v>0</v>
      </c>
    </row>
    <row r="72" spans="1:7">
      <c r="A72" s="138" t="s">
        <v>30</v>
      </c>
      <c r="B72" s="139" t="s">
        <v>217</v>
      </c>
      <c r="C72" s="140" t="str">
        <f>IF(ISNA(VLOOKUP(A72,'DETAY-M'!$A:$I,3,FALSE))=TRUE, "0",VLOOKUP(A72,'DETAY-M'!$A:$I,3,FALSE))</f>
        <v>0</v>
      </c>
      <c r="D72" s="140" t="str">
        <f>IF(ISNA(VLOOKUP(A72,'DETAY-M'!$A:$I,4,FALSE))=TRUE, "0",VLOOKUP(A72,'DETAY-M'!$A:$I,4,FALSE))</f>
        <v>0</v>
      </c>
      <c r="E72" s="140" t="str">
        <f>IF(ISNA(VLOOKUP(A72,'DETAY-M'!$A:$I,5,FALSE))=TRUE, "0",VLOOKUP(A72,'DETAY-M'!$A:$I,5,FALSE))</f>
        <v>0</v>
      </c>
      <c r="F72" s="140" t="str">
        <f>IF(ISNA(VLOOKUP(A72,'DETAY-M'!$A:$I,6,FALSE))=TRUE, "0",VLOOKUP(A72,'DETAY-M'!$A:$I,6,FALSE))</f>
        <v>0</v>
      </c>
      <c r="G72" s="21">
        <f t="shared" si="1"/>
        <v>0</v>
      </c>
    </row>
    <row r="73" spans="1:7">
      <c r="A73" s="138" t="s">
        <v>31</v>
      </c>
      <c r="B73" s="139" t="s">
        <v>218</v>
      </c>
      <c r="C73" s="140" t="str">
        <f>IF(ISNA(VLOOKUP(A73,'DETAY-M'!$A:$I,3,FALSE))=TRUE, "0",VLOOKUP(A73,'DETAY-M'!$A:$I,3,FALSE))</f>
        <v>0</v>
      </c>
      <c r="D73" s="140" t="str">
        <f>IF(ISNA(VLOOKUP(A73,'DETAY-M'!$A:$I,4,FALSE))=TRUE, "0",VLOOKUP(A73,'DETAY-M'!$A:$I,4,FALSE))</f>
        <v>0</v>
      </c>
      <c r="E73" s="140" t="str">
        <f>IF(ISNA(VLOOKUP(A73,'DETAY-M'!$A:$I,5,FALSE))=TRUE, "0",VLOOKUP(A73,'DETAY-M'!$A:$I,5,FALSE))</f>
        <v>0</v>
      </c>
      <c r="F73" s="140" t="str">
        <f>IF(ISNA(VLOOKUP(A73,'DETAY-M'!$A:$I,6,FALSE))=TRUE, "0",VLOOKUP(A73,'DETAY-M'!$A:$I,6,FALSE))</f>
        <v>0</v>
      </c>
      <c r="G73" s="21">
        <f t="shared" si="1"/>
        <v>0</v>
      </c>
    </row>
    <row r="74" spans="1:7">
      <c r="A74" s="138" t="s">
        <v>32</v>
      </c>
      <c r="B74" s="139" t="s">
        <v>219</v>
      </c>
      <c r="C74" s="140" t="str">
        <f>IF(ISNA(VLOOKUP(A74,'DETAY-M'!$A:$I,3,FALSE))=TRUE, "0",VLOOKUP(A74,'DETAY-M'!$A:$I,3,FALSE))</f>
        <v>0</v>
      </c>
      <c r="D74" s="140" t="str">
        <f>IF(ISNA(VLOOKUP(A74,'DETAY-M'!$A:$I,4,FALSE))=TRUE, "0",VLOOKUP(A74,'DETAY-M'!$A:$I,4,FALSE))</f>
        <v>0</v>
      </c>
      <c r="E74" s="140" t="str">
        <f>IF(ISNA(VLOOKUP(A74,'DETAY-M'!$A:$I,5,FALSE))=TRUE, "0",VLOOKUP(A74,'DETAY-M'!$A:$I,5,FALSE))</f>
        <v>0</v>
      </c>
      <c r="F74" s="140" t="str">
        <f>IF(ISNA(VLOOKUP(A74,'DETAY-M'!$A:$I,6,FALSE))=TRUE, "0",VLOOKUP(A74,'DETAY-M'!$A:$I,6,FALSE))</f>
        <v>0</v>
      </c>
      <c r="G74" s="21">
        <f t="shared" si="1"/>
        <v>0</v>
      </c>
    </row>
    <row r="75" spans="1:7">
      <c r="A75" s="138" t="s">
        <v>33</v>
      </c>
      <c r="B75" s="139" t="s">
        <v>220</v>
      </c>
      <c r="C75" s="140" t="str">
        <f>IF(ISNA(VLOOKUP(A75,'DETAY-M'!$A:$I,3,FALSE))=TRUE, "0",VLOOKUP(A75,'DETAY-M'!$A:$I,3,FALSE))</f>
        <v>0</v>
      </c>
      <c r="D75" s="140" t="str">
        <f>IF(ISNA(VLOOKUP(A75,'DETAY-M'!$A:$I,4,FALSE))=TRUE, "0",VLOOKUP(A75,'DETAY-M'!$A:$I,4,FALSE))</f>
        <v>0</v>
      </c>
      <c r="E75" s="140" t="str">
        <f>IF(ISNA(VLOOKUP(A75,'DETAY-M'!$A:$I,5,FALSE))=TRUE, "0",VLOOKUP(A75,'DETAY-M'!$A:$I,5,FALSE))</f>
        <v>0</v>
      </c>
      <c r="F75" s="140" t="str">
        <f>IF(ISNA(VLOOKUP(A75,'DETAY-M'!$A:$I,6,FALSE))=TRUE, "0",VLOOKUP(A75,'DETAY-M'!$A:$I,6,FALSE))</f>
        <v>0</v>
      </c>
      <c r="G75" s="21">
        <f t="shared" si="1"/>
        <v>0</v>
      </c>
    </row>
    <row r="76" spans="1:7">
      <c r="A76" s="138" t="s">
        <v>34</v>
      </c>
      <c r="B76" s="139" t="s">
        <v>221</v>
      </c>
      <c r="C76" s="140" t="str">
        <f>IF(ISNA(VLOOKUP(A76,'DETAY-M'!$A:$I,3,FALSE))=TRUE, "0",VLOOKUP(A76,'DETAY-M'!$A:$I,3,FALSE))</f>
        <v>0</v>
      </c>
      <c r="D76" s="140" t="str">
        <f>IF(ISNA(VLOOKUP(A76,'DETAY-M'!$A:$I,4,FALSE))=TRUE, "0",VLOOKUP(A76,'DETAY-M'!$A:$I,4,FALSE))</f>
        <v>0</v>
      </c>
      <c r="E76" s="140" t="str">
        <f>IF(ISNA(VLOOKUP(A76,'DETAY-M'!$A:$I,5,FALSE))=TRUE, "0",VLOOKUP(A76,'DETAY-M'!$A:$I,5,FALSE))</f>
        <v>0</v>
      </c>
      <c r="F76" s="140" t="str">
        <f>IF(ISNA(VLOOKUP(A76,'DETAY-M'!$A:$I,6,FALSE))=TRUE, "0",VLOOKUP(A76,'DETAY-M'!$A:$I,6,FALSE))</f>
        <v>0</v>
      </c>
      <c r="G76" s="21">
        <f t="shared" si="1"/>
        <v>0</v>
      </c>
    </row>
    <row r="77" spans="1:7">
      <c r="A77" s="141" t="s">
        <v>35</v>
      </c>
      <c r="B77" s="142" t="s">
        <v>222</v>
      </c>
      <c r="C77" s="140" t="str">
        <f>IF(ISNA(VLOOKUP(A77,'DETAY-M'!$A:$I,3,FALSE))=TRUE, "0",VLOOKUP(A77,'DETAY-M'!$A:$I,3,FALSE))</f>
        <v>0</v>
      </c>
      <c r="D77" s="140" t="str">
        <f>IF(ISNA(VLOOKUP(A77,'DETAY-M'!$A:$I,4,FALSE))=TRUE, "0",VLOOKUP(A77,'DETAY-M'!$A:$I,4,FALSE))</f>
        <v>0</v>
      </c>
      <c r="E77" s="140" t="str">
        <f>IF(ISNA(VLOOKUP(A77,'DETAY-M'!$A:$I,5,FALSE))=TRUE, "0",VLOOKUP(A77,'DETAY-M'!$A:$I,5,FALSE))</f>
        <v>0</v>
      </c>
      <c r="F77" s="140" t="str">
        <f>IF(ISNA(VLOOKUP(A77,'DETAY-M'!$A:$I,6,FALSE))=TRUE, "0",VLOOKUP(A77,'DETAY-M'!$A:$I,6,FALSE))</f>
        <v>0</v>
      </c>
      <c r="G77" s="21">
        <f t="shared" si="1"/>
        <v>0</v>
      </c>
    </row>
    <row r="78" spans="1:7">
      <c r="A78" s="138" t="s">
        <v>36</v>
      </c>
      <c r="B78" s="139" t="s">
        <v>223</v>
      </c>
      <c r="C78" s="140" t="str">
        <f>IF(ISNA(VLOOKUP(A78,'DETAY-M'!$A:$I,3,FALSE))=TRUE, "0",VLOOKUP(A78,'DETAY-M'!$A:$I,3,FALSE))</f>
        <v>0</v>
      </c>
      <c r="D78" s="140" t="str">
        <f>IF(ISNA(VLOOKUP(A78,'DETAY-M'!$A:$I,4,FALSE))=TRUE, "0",VLOOKUP(A78,'DETAY-M'!$A:$I,4,FALSE))</f>
        <v>0</v>
      </c>
      <c r="E78" s="140" t="str">
        <f>IF(ISNA(VLOOKUP(A78,'DETAY-M'!$A:$I,5,FALSE))=TRUE, "0",VLOOKUP(A78,'DETAY-M'!$A:$I,5,FALSE))</f>
        <v>0</v>
      </c>
      <c r="F78" s="140" t="str">
        <f>IF(ISNA(VLOOKUP(A78,'DETAY-M'!$A:$I,6,FALSE))=TRUE, "0",VLOOKUP(A78,'DETAY-M'!$A:$I,6,FALSE))</f>
        <v>0</v>
      </c>
      <c r="G78" s="21">
        <f t="shared" si="1"/>
        <v>0</v>
      </c>
    </row>
    <row r="79" spans="1:7">
      <c r="A79" s="138" t="s">
        <v>224</v>
      </c>
      <c r="B79" s="139" t="s">
        <v>225</v>
      </c>
      <c r="C79" s="140" t="str">
        <f>IF(ISNA(VLOOKUP(A79,'DETAY-M'!$A:$I,3,FALSE))=TRUE, "0",VLOOKUP(A79,'DETAY-M'!$A:$I,3,FALSE))</f>
        <v>0</v>
      </c>
      <c r="D79" s="140" t="str">
        <f>IF(ISNA(VLOOKUP(A79,'DETAY-M'!$A:$I,4,FALSE))=TRUE, "0",VLOOKUP(A79,'DETAY-M'!$A:$I,4,FALSE))</f>
        <v>0</v>
      </c>
      <c r="E79" s="140" t="str">
        <f>IF(ISNA(VLOOKUP(A79,'DETAY-M'!$A:$I,5,FALSE))=TRUE, "0",VLOOKUP(A79,'DETAY-M'!$A:$I,5,FALSE))</f>
        <v>0</v>
      </c>
      <c r="F79" s="140" t="str">
        <f>IF(ISNA(VLOOKUP(A79,'DETAY-M'!$A:$I,6,FALSE))=TRUE, "0",VLOOKUP(A79,'DETAY-M'!$A:$I,6,FALSE))</f>
        <v>0</v>
      </c>
      <c r="G79" s="21">
        <f t="shared" si="1"/>
        <v>0</v>
      </c>
    </row>
    <row r="80" spans="1:7">
      <c r="A80" s="138" t="s">
        <v>37</v>
      </c>
      <c r="B80" s="139" t="s">
        <v>226</v>
      </c>
      <c r="C80" s="140" t="str">
        <f>IF(ISNA(VLOOKUP(A80,'DETAY-M'!$A:$I,3,FALSE))=TRUE, "0",VLOOKUP(A80,'DETAY-M'!$A:$I,3,FALSE))</f>
        <v>0</v>
      </c>
      <c r="D80" s="140" t="str">
        <f>IF(ISNA(VLOOKUP(A80,'DETAY-M'!$A:$I,4,FALSE))=TRUE, "0",VLOOKUP(A80,'DETAY-M'!$A:$I,4,FALSE))</f>
        <v>0</v>
      </c>
      <c r="E80" s="140" t="str">
        <f>IF(ISNA(VLOOKUP(A80,'DETAY-M'!$A:$I,5,FALSE))=TRUE, "0",VLOOKUP(A80,'DETAY-M'!$A:$I,5,FALSE))</f>
        <v>0</v>
      </c>
      <c r="F80" s="140" t="str">
        <f>IF(ISNA(VLOOKUP(A80,'DETAY-M'!$A:$I,6,FALSE))=TRUE, "0",VLOOKUP(A80,'DETAY-M'!$A:$I,6,FALSE))</f>
        <v>0</v>
      </c>
      <c r="G80" s="21">
        <f t="shared" si="1"/>
        <v>0</v>
      </c>
    </row>
    <row r="81" spans="1:7">
      <c r="A81" s="138" t="s">
        <v>227</v>
      </c>
      <c r="B81" s="139" t="s">
        <v>228</v>
      </c>
      <c r="C81" s="140" t="str">
        <f>IF(ISNA(VLOOKUP(A81,'DETAY-M'!$A:$I,3,FALSE))=TRUE, "0",VLOOKUP(A81,'DETAY-M'!$A:$I,3,FALSE))</f>
        <v>0</v>
      </c>
      <c r="D81" s="140" t="str">
        <f>IF(ISNA(VLOOKUP(A81,'DETAY-M'!$A:$I,4,FALSE))=TRUE, "0",VLOOKUP(A81,'DETAY-M'!$A:$I,4,FALSE))</f>
        <v>0</v>
      </c>
      <c r="E81" s="140" t="str">
        <f>IF(ISNA(VLOOKUP(A81,'DETAY-M'!$A:$I,5,FALSE))=TRUE, "0",VLOOKUP(A81,'DETAY-M'!$A:$I,5,FALSE))</f>
        <v>0</v>
      </c>
      <c r="F81" s="140" t="str">
        <f>IF(ISNA(VLOOKUP(A81,'DETAY-M'!$A:$I,6,FALSE))=TRUE, "0",VLOOKUP(A81,'DETAY-M'!$A:$I,6,FALSE))</f>
        <v>0</v>
      </c>
      <c r="G81" s="21">
        <f t="shared" si="1"/>
        <v>0</v>
      </c>
    </row>
    <row r="82" spans="1:7">
      <c r="A82" s="138" t="s">
        <v>229</v>
      </c>
      <c r="B82" s="139" t="s">
        <v>230</v>
      </c>
      <c r="C82" s="140" t="str">
        <f>IF(ISNA(VLOOKUP(A82,'DETAY-M'!$A:$I,3,FALSE))=TRUE, "0",VLOOKUP(A82,'DETAY-M'!$A:$I,3,FALSE))</f>
        <v>0</v>
      </c>
      <c r="D82" s="140" t="str">
        <f>IF(ISNA(VLOOKUP(A82,'DETAY-M'!$A:$I,4,FALSE))=TRUE, "0",VLOOKUP(A82,'DETAY-M'!$A:$I,4,FALSE))</f>
        <v>0</v>
      </c>
      <c r="E82" s="140" t="str">
        <f>IF(ISNA(VLOOKUP(A82,'DETAY-M'!$A:$I,5,FALSE))=TRUE, "0",VLOOKUP(A82,'DETAY-M'!$A:$I,5,FALSE))</f>
        <v>0</v>
      </c>
      <c r="F82" s="140" t="str">
        <f>IF(ISNA(VLOOKUP(A82,'DETAY-M'!$A:$I,6,FALSE))=TRUE, "0",VLOOKUP(A82,'DETAY-M'!$A:$I,6,FALSE))</f>
        <v>0</v>
      </c>
      <c r="G82" s="21">
        <f t="shared" si="1"/>
        <v>0</v>
      </c>
    </row>
    <row r="83" spans="1:7">
      <c r="A83" s="138" t="s">
        <v>38</v>
      </c>
      <c r="B83" s="139" t="s">
        <v>231</v>
      </c>
      <c r="C83" s="140" t="str">
        <f>IF(ISNA(VLOOKUP(A83,'DETAY-M'!$A:$I,3,FALSE))=TRUE, "0",VLOOKUP(A83,'DETAY-M'!$A:$I,3,FALSE))</f>
        <v>0</v>
      </c>
      <c r="D83" s="140" t="str">
        <f>IF(ISNA(VLOOKUP(A83,'DETAY-M'!$A:$I,4,FALSE))=TRUE, "0",VLOOKUP(A83,'DETAY-M'!$A:$I,4,FALSE))</f>
        <v>0</v>
      </c>
      <c r="E83" s="140" t="str">
        <f>IF(ISNA(VLOOKUP(A83,'DETAY-M'!$A:$I,5,FALSE))=TRUE, "0",VLOOKUP(A83,'DETAY-M'!$A:$I,5,FALSE))</f>
        <v>0</v>
      </c>
      <c r="F83" s="140" t="str">
        <f>IF(ISNA(VLOOKUP(A83,'DETAY-M'!$A:$I,6,FALSE))=TRUE, "0",VLOOKUP(A83,'DETAY-M'!$A:$I,6,FALSE))</f>
        <v>0</v>
      </c>
      <c r="G83" s="21">
        <f t="shared" si="1"/>
        <v>0</v>
      </c>
    </row>
    <row r="84" spans="1:7">
      <c r="A84" s="138" t="s">
        <v>232</v>
      </c>
      <c r="B84" s="139" t="s">
        <v>233</v>
      </c>
      <c r="C84" s="140" t="str">
        <f>IF(ISNA(VLOOKUP(A84,'DETAY-M'!$A:$I,3,FALSE))=TRUE, "0",VLOOKUP(A84,'DETAY-M'!$A:$I,3,FALSE))</f>
        <v>0</v>
      </c>
      <c r="D84" s="140" t="str">
        <f>IF(ISNA(VLOOKUP(A84,'DETAY-M'!$A:$I,4,FALSE))=TRUE, "0",VLOOKUP(A84,'DETAY-M'!$A:$I,4,FALSE))</f>
        <v>0</v>
      </c>
      <c r="E84" s="140" t="str">
        <f>IF(ISNA(VLOOKUP(A84,'DETAY-M'!$A:$I,5,FALSE))=TRUE, "0",VLOOKUP(A84,'DETAY-M'!$A:$I,5,FALSE))</f>
        <v>0</v>
      </c>
      <c r="F84" s="140" t="str">
        <f>IF(ISNA(VLOOKUP(A84,'DETAY-M'!$A:$I,6,FALSE))=TRUE, "0",VLOOKUP(A84,'DETAY-M'!$A:$I,6,FALSE))</f>
        <v>0</v>
      </c>
      <c r="G84" s="21">
        <f t="shared" si="1"/>
        <v>0</v>
      </c>
    </row>
    <row r="85" spans="1:7">
      <c r="A85" s="138" t="s">
        <v>473</v>
      </c>
      <c r="B85" s="139" t="s">
        <v>223</v>
      </c>
      <c r="C85" s="140" t="str">
        <f>IF(ISNA(VLOOKUP(A85,'DETAY-M'!$A:$I,3,FALSE))=TRUE, "0",VLOOKUP(A85,'DETAY-M'!$A:$I,3,FALSE))</f>
        <v>0</v>
      </c>
      <c r="D85" s="140" t="str">
        <f>IF(ISNA(VLOOKUP(A85,'DETAY-M'!$A:$I,4,FALSE))=TRUE, "0",VLOOKUP(A85,'DETAY-M'!$A:$I,4,FALSE))</f>
        <v>0</v>
      </c>
      <c r="E85" s="140" t="str">
        <f>IF(ISNA(VLOOKUP(A85,'DETAY-M'!$A:$I,5,FALSE))=TRUE, "0",VLOOKUP(A85,'DETAY-M'!$A:$I,5,FALSE))</f>
        <v>0</v>
      </c>
      <c r="F85" s="140" t="str">
        <f>IF(ISNA(VLOOKUP(A85,'DETAY-M'!$A:$I,6,FALSE))=TRUE, "0",VLOOKUP(A85,'DETAY-M'!$A:$I,6,FALSE))</f>
        <v>0</v>
      </c>
      <c r="G85" s="21">
        <f>IF(E85&gt;F85,E85-F85,E85-F85)</f>
        <v>0</v>
      </c>
    </row>
    <row r="86" spans="1:7">
      <c r="A86" s="138" t="s">
        <v>39</v>
      </c>
      <c r="B86" s="139" t="s">
        <v>234</v>
      </c>
      <c r="C86" s="140" t="str">
        <f>IF(ISNA(VLOOKUP(A86,'DETAY-M'!$A:$I,3,FALSE))=TRUE, "0",VLOOKUP(A86,'DETAY-M'!$A:$I,3,FALSE))</f>
        <v>0</v>
      </c>
      <c r="D86" s="140" t="str">
        <f>IF(ISNA(VLOOKUP(A86,'DETAY-M'!$A:$I,4,FALSE))=TRUE, "0",VLOOKUP(A86,'DETAY-M'!$A:$I,4,FALSE))</f>
        <v>0</v>
      </c>
      <c r="E86" s="140" t="str">
        <f>IF(ISNA(VLOOKUP(A86,'DETAY-M'!$A:$I,5,FALSE))=TRUE, "0",VLOOKUP(A86,'DETAY-M'!$A:$I,5,FALSE))</f>
        <v>0</v>
      </c>
      <c r="F86" s="140" t="str">
        <f>IF(ISNA(VLOOKUP(A86,'DETAY-M'!$A:$I,6,FALSE))=TRUE, "0",VLOOKUP(A86,'DETAY-M'!$A:$I,6,FALSE))</f>
        <v>0</v>
      </c>
      <c r="G86" s="21">
        <f t="shared" si="1"/>
        <v>0</v>
      </c>
    </row>
    <row r="87" spans="1:7">
      <c r="A87" s="141" t="s">
        <v>40</v>
      </c>
      <c r="B87" s="142" t="s">
        <v>222</v>
      </c>
      <c r="C87" s="140" t="str">
        <f>IF(ISNA(VLOOKUP(A87,'DETAY-M'!$A:$I,3,FALSE))=TRUE, "0",VLOOKUP(A87,'DETAY-M'!$A:$I,3,FALSE))</f>
        <v>0</v>
      </c>
      <c r="D87" s="140" t="str">
        <f>IF(ISNA(VLOOKUP(A87,'DETAY-M'!$A:$I,4,FALSE))=TRUE, "0",VLOOKUP(A87,'DETAY-M'!$A:$I,4,FALSE))</f>
        <v>0</v>
      </c>
      <c r="E87" s="140" t="str">
        <f>IF(ISNA(VLOOKUP(A87,'DETAY-M'!$A:$I,5,FALSE))=TRUE, "0",VLOOKUP(A87,'DETAY-M'!$A:$I,5,FALSE))</f>
        <v>0</v>
      </c>
      <c r="F87" s="140" t="str">
        <f>IF(ISNA(VLOOKUP(A87,'DETAY-M'!$A:$I,6,FALSE))=TRUE, "0",VLOOKUP(A87,'DETAY-M'!$A:$I,6,FALSE))</f>
        <v>0</v>
      </c>
      <c r="G87" s="21">
        <f t="shared" si="1"/>
        <v>0</v>
      </c>
    </row>
    <row r="88" spans="1:7">
      <c r="A88" s="138" t="s">
        <v>235</v>
      </c>
      <c r="B88" s="139" t="s">
        <v>225</v>
      </c>
      <c r="C88" s="140" t="str">
        <f>IF(ISNA(VLOOKUP(A88,'DETAY-M'!$A:$I,3,FALSE))=TRUE, "0",VLOOKUP(A88,'DETAY-M'!$A:$I,3,FALSE))</f>
        <v>0</v>
      </c>
      <c r="D88" s="140" t="str">
        <f>IF(ISNA(VLOOKUP(A88,'DETAY-M'!$A:$I,4,FALSE))=TRUE, "0",VLOOKUP(A88,'DETAY-M'!$A:$I,4,FALSE))</f>
        <v>0</v>
      </c>
      <c r="E88" s="140" t="str">
        <f>IF(ISNA(VLOOKUP(A88,'DETAY-M'!$A:$I,5,FALSE))=TRUE, "0",VLOOKUP(A88,'DETAY-M'!$A:$I,5,FALSE))</f>
        <v>0</v>
      </c>
      <c r="F88" s="140" t="str">
        <f>IF(ISNA(VLOOKUP(A88,'DETAY-M'!$A:$I,6,FALSE))=TRUE, "0",VLOOKUP(A88,'DETAY-M'!$A:$I,6,FALSE))</f>
        <v>0</v>
      </c>
      <c r="G88" s="21">
        <f t="shared" si="1"/>
        <v>0</v>
      </c>
    </row>
    <row r="89" spans="1:7">
      <c r="A89" s="138" t="s">
        <v>236</v>
      </c>
      <c r="B89" s="139" t="s">
        <v>237</v>
      </c>
      <c r="C89" s="140" t="str">
        <f>IF(ISNA(VLOOKUP(A89,'DETAY-M'!$A:$I,3,FALSE))=TRUE, "0",VLOOKUP(A89,'DETAY-M'!$A:$I,3,FALSE))</f>
        <v>0</v>
      </c>
      <c r="D89" s="140" t="str">
        <f>IF(ISNA(VLOOKUP(A89,'DETAY-M'!$A:$I,4,FALSE))=TRUE, "0",VLOOKUP(A89,'DETAY-M'!$A:$I,4,FALSE))</f>
        <v>0</v>
      </c>
      <c r="E89" s="140" t="str">
        <f>IF(ISNA(VLOOKUP(A89,'DETAY-M'!$A:$I,5,FALSE))=TRUE, "0",VLOOKUP(A89,'DETAY-M'!$A:$I,5,FALSE))</f>
        <v>0</v>
      </c>
      <c r="F89" s="140" t="str">
        <f>IF(ISNA(VLOOKUP(A89,'DETAY-M'!$A:$I,6,FALSE))=TRUE, "0",VLOOKUP(A89,'DETAY-M'!$A:$I,6,FALSE))</f>
        <v>0</v>
      </c>
      <c r="G89" s="21">
        <f t="shared" si="1"/>
        <v>0</v>
      </c>
    </row>
    <row r="90" spans="1:7">
      <c r="A90" s="138" t="s">
        <v>238</v>
      </c>
      <c r="B90" s="139" t="s">
        <v>239</v>
      </c>
      <c r="C90" s="140" t="str">
        <f>IF(ISNA(VLOOKUP(A90,'DETAY-M'!$A:$I,3,FALSE))=TRUE, "0",VLOOKUP(A90,'DETAY-M'!$A:$I,3,FALSE))</f>
        <v>0</v>
      </c>
      <c r="D90" s="140" t="str">
        <f>IF(ISNA(VLOOKUP(A90,'DETAY-M'!$A:$I,4,FALSE))=TRUE, "0",VLOOKUP(A90,'DETAY-M'!$A:$I,4,FALSE))</f>
        <v>0</v>
      </c>
      <c r="E90" s="140" t="str">
        <f>IF(ISNA(VLOOKUP(A90,'DETAY-M'!$A:$I,5,FALSE))=TRUE, "0",VLOOKUP(A90,'DETAY-M'!$A:$I,5,FALSE))</f>
        <v>0</v>
      </c>
      <c r="F90" s="140" t="str">
        <f>IF(ISNA(VLOOKUP(A90,'DETAY-M'!$A:$I,6,FALSE))=TRUE, "0",VLOOKUP(A90,'DETAY-M'!$A:$I,6,FALSE))</f>
        <v>0</v>
      </c>
      <c r="G90" s="21">
        <f t="shared" si="1"/>
        <v>0</v>
      </c>
    </row>
    <row r="91" spans="1:7">
      <c r="A91" s="138" t="s">
        <v>240</v>
      </c>
      <c r="B91" s="139" t="s">
        <v>241</v>
      </c>
      <c r="C91" s="140" t="str">
        <f>IF(ISNA(VLOOKUP(A91,'DETAY-M'!$A:$I,3,FALSE))=TRUE, "0",VLOOKUP(A91,'DETAY-M'!$A:$I,3,FALSE))</f>
        <v>0</v>
      </c>
      <c r="D91" s="140" t="str">
        <f>IF(ISNA(VLOOKUP(A91,'DETAY-M'!$A:$I,4,FALSE))=TRUE, "0",VLOOKUP(A91,'DETAY-M'!$A:$I,4,FALSE))</f>
        <v>0</v>
      </c>
      <c r="E91" s="140" t="str">
        <f>IF(ISNA(VLOOKUP(A91,'DETAY-M'!$A:$I,5,FALSE))=TRUE, "0",VLOOKUP(A91,'DETAY-M'!$A:$I,5,FALSE))</f>
        <v>0</v>
      </c>
      <c r="F91" s="140" t="str">
        <f>IF(ISNA(VLOOKUP(A91,'DETAY-M'!$A:$I,6,FALSE))=TRUE, "0",VLOOKUP(A91,'DETAY-M'!$A:$I,6,FALSE))</f>
        <v>0</v>
      </c>
      <c r="G91" s="21">
        <f t="shared" si="1"/>
        <v>0</v>
      </c>
    </row>
    <row r="92" spans="1:7">
      <c r="A92" s="141" t="s">
        <v>242</v>
      </c>
      <c r="B92" s="142" t="s">
        <v>243</v>
      </c>
      <c r="C92" s="140" t="str">
        <f>IF(ISNA(VLOOKUP(A92,'DETAY-M'!$A:$I,3,FALSE))=TRUE, "0",VLOOKUP(A92,'DETAY-M'!$A:$I,3,FALSE))</f>
        <v>0</v>
      </c>
      <c r="D92" s="140" t="str">
        <f>IF(ISNA(VLOOKUP(A92,'DETAY-M'!$A:$I,4,FALSE))=TRUE, "0",VLOOKUP(A92,'DETAY-M'!$A:$I,4,FALSE))</f>
        <v>0</v>
      </c>
      <c r="E92" s="140" t="str">
        <f>IF(ISNA(VLOOKUP(A92,'DETAY-M'!$A:$I,5,FALSE))=TRUE, "0",VLOOKUP(A92,'DETAY-M'!$A:$I,5,FALSE))</f>
        <v>0</v>
      </c>
      <c r="F92" s="140" t="str">
        <f>IF(ISNA(VLOOKUP(A92,'DETAY-M'!$A:$I,6,FALSE))=TRUE, "0",VLOOKUP(A92,'DETAY-M'!$A:$I,6,FALSE))</f>
        <v>0</v>
      </c>
      <c r="G92" s="21">
        <f t="shared" si="1"/>
        <v>0</v>
      </c>
    </row>
    <row r="93" spans="1:7">
      <c r="A93" s="138" t="s">
        <v>244</v>
      </c>
      <c r="B93" s="139" t="s">
        <v>225</v>
      </c>
      <c r="C93" s="140" t="str">
        <f>IF(ISNA(VLOOKUP(A93,'DETAY-M'!$A:$I,3,FALSE))=TRUE, "0",VLOOKUP(A93,'DETAY-M'!$A:$I,3,FALSE))</f>
        <v>0</v>
      </c>
      <c r="D93" s="140" t="str">
        <f>IF(ISNA(VLOOKUP(A93,'DETAY-M'!$A:$I,4,FALSE))=TRUE, "0",VLOOKUP(A93,'DETAY-M'!$A:$I,4,FALSE))</f>
        <v>0</v>
      </c>
      <c r="E93" s="140" t="str">
        <f>IF(ISNA(VLOOKUP(A93,'DETAY-M'!$A:$I,5,FALSE))=TRUE, "0",VLOOKUP(A93,'DETAY-M'!$A:$I,5,FALSE))</f>
        <v>0</v>
      </c>
      <c r="F93" s="140" t="str">
        <f>IF(ISNA(VLOOKUP(A93,'DETAY-M'!$A:$I,6,FALSE))=TRUE, "0",VLOOKUP(A93,'DETAY-M'!$A:$I,6,FALSE))</f>
        <v>0</v>
      </c>
      <c r="G93" s="21">
        <f t="shared" si="1"/>
        <v>0</v>
      </c>
    </row>
    <row r="94" spans="1:7">
      <c r="A94" s="138" t="s">
        <v>41</v>
      </c>
      <c r="B94" s="139" t="s">
        <v>245</v>
      </c>
      <c r="C94" s="140" t="str">
        <f>IF(ISNA(VLOOKUP(A94,'DETAY-M'!$A:$I,3,FALSE))=TRUE, "0",VLOOKUP(A94,'DETAY-M'!$A:$I,3,FALSE))</f>
        <v>0</v>
      </c>
      <c r="D94" s="140" t="str">
        <f>IF(ISNA(VLOOKUP(A94,'DETAY-M'!$A:$I,4,FALSE))=TRUE, "0",VLOOKUP(A94,'DETAY-M'!$A:$I,4,FALSE))</f>
        <v>0</v>
      </c>
      <c r="E94" s="140" t="str">
        <f>IF(ISNA(VLOOKUP(A94,'DETAY-M'!$A:$I,5,FALSE))=TRUE, "0",VLOOKUP(A94,'DETAY-M'!$A:$I,5,FALSE))</f>
        <v>0</v>
      </c>
      <c r="F94" s="140" t="str">
        <f>IF(ISNA(VLOOKUP(A94,'DETAY-M'!$A:$I,6,FALSE))=TRUE, "0",VLOOKUP(A94,'DETAY-M'!$A:$I,6,FALSE))</f>
        <v>0</v>
      </c>
      <c r="G94" s="21">
        <f t="shared" si="1"/>
        <v>0</v>
      </c>
    </row>
    <row r="95" spans="1:7">
      <c r="A95" s="9" t="s">
        <v>246</v>
      </c>
      <c r="B95" s="12" t="s">
        <v>247</v>
      </c>
      <c r="C95" s="8" t="str">
        <f>IF(ISNA(VLOOKUP(A95,'DETAY-M'!$A:$I,3,FALSE))=TRUE, "0",VLOOKUP(A95,'DETAY-M'!$A:$I,3,FALSE))</f>
        <v>0</v>
      </c>
      <c r="D95" s="8" t="str">
        <f>IF(ISNA(VLOOKUP(A95,'DETAY-M'!$A:$I,4,FALSE))=TRUE, "0",VLOOKUP(A95,'DETAY-M'!$A:$I,4,FALSE))</f>
        <v>0</v>
      </c>
      <c r="E95" s="8" t="str">
        <f>IF(ISNA(VLOOKUP(A95,'DETAY-M'!$A:$I,5,FALSE))=TRUE, "0",VLOOKUP(A95,'DETAY-M'!$A:$I,5,FALSE))</f>
        <v>0</v>
      </c>
      <c r="F95" s="8" t="str">
        <f>IF(ISNA(VLOOKUP(A95,'DETAY-M'!$A:$I,6,FALSE))=TRUE, "0",VLOOKUP(A95,'DETAY-M'!$A:$I,6,FALSE))</f>
        <v>0</v>
      </c>
      <c r="G95" s="21">
        <f t="shared" si="1"/>
        <v>0</v>
      </c>
    </row>
    <row r="96" spans="1:7">
      <c r="A96" s="9" t="s">
        <v>248</v>
      </c>
      <c r="B96" s="12" t="s">
        <v>249</v>
      </c>
      <c r="C96" s="8" t="str">
        <f>IF(ISNA(VLOOKUP(A96,'DETAY-M'!$A:$I,3,FALSE))=TRUE, "0",VLOOKUP(A96,'DETAY-M'!$A:$I,3,FALSE))</f>
        <v>0</v>
      </c>
      <c r="D96" s="8" t="str">
        <f>IF(ISNA(VLOOKUP(A96,'DETAY-M'!$A:$I,4,FALSE))=TRUE, "0",VLOOKUP(A96,'DETAY-M'!$A:$I,4,FALSE))</f>
        <v>0</v>
      </c>
      <c r="E96" s="8" t="str">
        <f>IF(ISNA(VLOOKUP(A96,'DETAY-M'!$A:$I,5,FALSE))=TRUE, "0",VLOOKUP(A96,'DETAY-M'!$A:$I,5,FALSE))</f>
        <v>0</v>
      </c>
      <c r="F96" s="8" t="str">
        <f>IF(ISNA(VLOOKUP(A96,'DETAY-M'!$A:$I,6,FALSE))=TRUE, "0",VLOOKUP(A96,'DETAY-M'!$A:$I,6,FALSE))</f>
        <v>0</v>
      </c>
      <c r="G96" s="21">
        <f t="shared" si="1"/>
        <v>0</v>
      </c>
    </row>
    <row r="97" spans="1:7">
      <c r="A97" s="9" t="s">
        <v>250</v>
      </c>
      <c r="B97" s="12" t="s">
        <v>251</v>
      </c>
      <c r="C97" s="8" t="str">
        <f>IF(ISNA(VLOOKUP(A97,'DETAY-M'!$A:$I,3,FALSE))=TRUE, "0",VLOOKUP(A97,'DETAY-M'!$A:$I,3,FALSE))</f>
        <v>0</v>
      </c>
      <c r="D97" s="8" t="str">
        <f>IF(ISNA(VLOOKUP(A97,'DETAY-M'!$A:$I,4,FALSE))=TRUE, "0",VLOOKUP(A97,'DETAY-M'!$A:$I,4,FALSE))</f>
        <v>0</v>
      </c>
      <c r="E97" s="8" t="str">
        <f>IF(ISNA(VLOOKUP(A97,'DETAY-M'!$A:$I,5,FALSE))=TRUE, "0",VLOOKUP(A97,'DETAY-M'!$A:$I,5,FALSE))</f>
        <v>0</v>
      </c>
      <c r="F97" s="8" t="str">
        <f>IF(ISNA(VLOOKUP(A97,'DETAY-M'!$A:$I,6,FALSE))=TRUE, "0",VLOOKUP(A97,'DETAY-M'!$A:$I,6,FALSE))</f>
        <v>0</v>
      </c>
      <c r="G97" s="21">
        <f t="shared" si="1"/>
        <v>0</v>
      </c>
    </row>
    <row r="98" spans="1:7">
      <c r="A98" s="9" t="s">
        <v>252</v>
      </c>
      <c r="B98" s="12" t="s">
        <v>253</v>
      </c>
      <c r="C98" s="8" t="str">
        <f>IF(ISNA(VLOOKUP(A98,'DETAY-M'!$A:$I,3,FALSE))=TRUE, "0",VLOOKUP(A98,'DETAY-M'!$A:$I,3,FALSE))</f>
        <v>0</v>
      </c>
      <c r="D98" s="8" t="str">
        <f>IF(ISNA(VLOOKUP(A98,'DETAY-M'!$A:$I,4,FALSE))=TRUE, "0",VLOOKUP(A98,'DETAY-M'!$A:$I,4,FALSE))</f>
        <v>0</v>
      </c>
      <c r="E98" s="8" t="str">
        <f>IF(ISNA(VLOOKUP(A98,'DETAY-M'!$A:$I,5,FALSE))=TRUE, "0",VLOOKUP(A98,'DETAY-M'!$A:$I,5,FALSE))</f>
        <v>0</v>
      </c>
      <c r="F98" s="8" t="str">
        <f>IF(ISNA(VLOOKUP(A98,'DETAY-M'!$A:$I,6,FALSE))=TRUE, "0",VLOOKUP(A98,'DETAY-M'!$A:$I,6,FALSE))</f>
        <v>0</v>
      </c>
      <c r="G98" s="21">
        <f t="shared" si="1"/>
        <v>0</v>
      </c>
    </row>
    <row r="99" spans="1:7">
      <c r="A99" s="9" t="s">
        <v>254</v>
      </c>
      <c r="B99" s="12" t="s">
        <v>167</v>
      </c>
      <c r="C99" s="8" t="str">
        <f>IF(ISNA(VLOOKUP(A99,'DETAY-M'!$A:$I,3,FALSE))=TRUE, "0",VLOOKUP(A99,'DETAY-M'!$A:$I,3,FALSE))</f>
        <v>0</v>
      </c>
      <c r="D99" s="8" t="str">
        <f>IF(ISNA(VLOOKUP(A99,'DETAY-M'!$A:$I,4,FALSE))=TRUE, "0",VLOOKUP(A99,'DETAY-M'!$A:$I,4,FALSE))</f>
        <v>0</v>
      </c>
      <c r="E99" s="8" t="str">
        <f>IF(ISNA(VLOOKUP(A99,'DETAY-M'!$A:$I,5,FALSE))=TRUE, "0",VLOOKUP(A99,'DETAY-M'!$A:$I,5,FALSE))</f>
        <v>0</v>
      </c>
      <c r="F99" s="8" t="str">
        <f>IF(ISNA(VLOOKUP(A99,'DETAY-M'!$A:$I,6,FALSE))=TRUE, "0",VLOOKUP(A99,'DETAY-M'!$A:$I,6,FALSE))</f>
        <v>0</v>
      </c>
      <c r="G99" s="21">
        <f t="shared" si="1"/>
        <v>0</v>
      </c>
    </row>
    <row r="100" spans="1:7">
      <c r="A100" s="9" t="s">
        <v>255</v>
      </c>
      <c r="B100" s="12" t="s">
        <v>256</v>
      </c>
      <c r="C100" s="8" t="str">
        <f>IF(ISNA(VLOOKUP(A100,'DETAY-M'!$A:$I,3,FALSE))=TRUE, "0",VLOOKUP(A100,'DETAY-M'!$A:$I,3,FALSE))</f>
        <v>0</v>
      </c>
      <c r="D100" s="8" t="str">
        <f>IF(ISNA(VLOOKUP(A100,'DETAY-M'!$A:$I,4,FALSE))=TRUE, "0",VLOOKUP(A100,'DETAY-M'!$A:$I,4,FALSE))</f>
        <v>0</v>
      </c>
      <c r="E100" s="8" t="str">
        <f>IF(ISNA(VLOOKUP(A100,'DETAY-M'!$A:$I,5,FALSE))=TRUE, "0",VLOOKUP(A100,'DETAY-M'!$A:$I,5,FALSE))</f>
        <v>0</v>
      </c>
      <c r="F100" s="8" t="str">
        <f>IF(ISNA(VLOOKUP(A100,'DETAY-M'!$A:$I,6,FALSE))=TRUE, "0",VLOOKUP(A100,'DETAY-M'!$A:$I,6,FALSE))</f>
        <v>0</v>
      </c>
      <c r="G100" s="21">
        <f t="shared" si="1"/>
        <v>0</v>
      </c>
    </row>
    <row r="101" spans="1:7">
      <c r="A101" s="10" t="s">
        <v>257</v>
      </c>
      <c r="B101" s="14" t="s">
        <v>156</v>
      </c>
      <c r="C101" s="8" t="str">
        <f>IF(ISNA(VLOOKUP(A101,'DETAY-M'!$A:$I,3,FALSE))=TRUE, "0",VLOOKUP(A101,'DETAY-M'!$A:$I,3,FALSE))</f>
        <v>0</v>
      </c>
      <c r="D101" s="8" t="str">
        <f>IF(ISNA(VLOOKUP(A101,'DETAY-M'!$A:$I,4,FALSE))=TRUE, "0",VLOOKUP(A101,'DETAY-M'!$A:$I,4,FALSE))</f>
        <v>0</v>
      </c>
      <c r="E101" s="8" t="str">
        <f>IF(ISNA(VLOOKUP(A101,'DETAY-M'!$A:$I,5,FALSE))=TRUE, "0",VLOOKUP(A101,'DETAY-M'!$A:$I,5,FALSE))</f>
        <v>0</v>
      </c>
      <c r="F101" s="8" t="str">
        <f>IF(ISNA(VLOOKUP(A101,'DETAY-M'!$A:$I,6,FALSE))=TRUE, "0",VLOOKUP(A101,'DETAY-M'!$A:$I,6,FALSE))</f>
        <v>0</v>
      </c>
      <c r="G101" s="21">
        <f t="shared" si="1"/>
        <v>0</v>
      </c>
    </row>
    <row r="102" spans="1:7">
      <c r="A102" s="10" t="s">
        <v>258</v>
      </c>
      <c r="B102" s="14" t="s">
        <v>222</v>
      </c>
      <c r="C102" s="8" t="str">
        <f>IF(ISNA(VLOOKUP(A102,'DETAY-M'!$A:$I,3,FALSE))=TRUE, "0",VLOOKUP(A102,'DETAY-M'!$A:$I,3,FALSE))</f>
        <v>0</v>
      </c>
      <c r="D102" s="8" t="str">
        <f>IF(ISNA(VLOOKUP(A102,'DETAY-M'!$A:$I,4,FALSE))=TRUE, "0",VLOOKUP(A102,'DETAY-M'!$A:$I,4,FALSE))</f>
        <v>0</v>
      </c>
      <c r="E102" s="8" t="str">
        <f>IF(ISNA(VLOOKUP(A102,'DETAY-M'!$A:$I,5,FALSE))=TRUE, "0",VLOOKUP(A102,'DETAY-M'!$A:$I,5,FALSE))</f>
        <v>0</v>
      </c>
      <c r="F102" s="8" t="str">
        <f>IF(ISNA(VLOOKUP(A102,'DETAY-M'!$A:$I,6,FALSE))=TRUE, "0",VLOOKUP(A102,'DETAY-M'!$A:$I,6,FALSE))</f>
        <v>0</v>
      </c>
      <c r="G102" s="21">
        <f t="shared" si="1"/>
        <v>0</v>
      </c>
    </row>
    <row r="103" spans="1:7">
      <c r="A103" s="9" t="s">
        <v>42</v>
      </c>
      <c r="B103" s="13" t="s">
        <v>259</v>
      </c>
      <c r="C103" s="8" t="str">
        <f>IF(ISNA(VLOOKUP(A103,'DETAY-M'!$A:$I,3,FALSE))=TRUE, "0",VLOOKUP(A103,'DETAY-M'!$A:$I,3,FALSE))</f>
        <v>0</v>
      </c>
      <c r="D103" s="8" t="str">
        <f>IF(ISNA(VLOOKUP(A103,'DETAY-M'!$A:$I,4,FALSE))=TRUE, "0",VLOOKUP(A103,'DETAY-M'!$A:$I,4,FALSE))</f>
        <v>0</v>
      </c>
      <c r="E103" s="8" t="str">
        <f>IF(ISNA(VLOOKUP(A103,'DETAY-M'!$A:$I,5,FALSE))=TRUE, "0",VLOOKUP(A103,'DETAY-M'!$A:$I,5,FALSE))</f>
        <v>0</v>
      </c>
      <c r="F103" s="8" t="str">
        <f>IF(ISNA(VLOOKUP(A103,'DETAY-M'!$A:$I,6,FALSE))=TRUE, "0",VLOOKUP(A103,'DETAY-M'!$A:$I,6,FALSE))</f>
        <v>0</v>
      </c>
      <c r="G103" s="2">
        <f>IF(E103&lt;F103,F103-E103,F103-E103)</f>
        <v>0</v>
      </c>
    </row>
    <row r="104" spans="1:7">
      <c r="A104" s="9" t="s">
        <v>43</v>
      </c>
      <c r="B104" s="13" t="s">
        <v>260</v>
      </c>
      <c r="C104" s="8" t="str">
        <f>IF(ISNA(VLOOKUP(A104,'DETAY-M'!$A:$I,3,FALSE))=TRUE, "0",VLOOKUP(A104,'DETAY-M'!$A:$I,3,FALSE))</f>
        <v>0</v>
      </c>
      <c r="D104" s="8" t="str">
        <f>IF(ISNA(VLOOKUP(A104,'DETAY-M'!$A:$I,4,FALSE))=TRUE, "0",VLOOKUP(A104,'DETAY-M'!$A:$I,4,FALSE))</f>
        <v>0</v>
      </c>
      <c r="E104" s="8" t="str">
        <f>IF(ISNA(VLOOKUP(A104,'DETAY-M'!$A:$I,5,FALSE))=TRUE, "0",VLOOKUP(A104,'DETAY-M'!$A:$I,5,FALSE))</f>
        <v>0</v>
      </c>
      <c r="F104" s="8" t="str">
        <f>IF(ISNA(VLOOKUP(A104,'DETAY-M'!$A:$I,6,FALSE))=TRUE, "0",VLOOKUP(A104,'DETAY-M'!$A:$I,6,FALSE))</f>
        <v>0</v>
      </c>
      <c r="G104" s="2">
        <f t="shared" ref="G104:G167" si="2">IF(E104&lt;F104,F104-E104,F104-E104)</f>
        <v>0</v>
      </c>
    </row>
    <row r="105" spans="1:7">
      <c r="A105" s="11" t="s">
        <v>44</v>
      </c>
      <c r="B105" s="16" t="s">
        <v>261</v>
      </c>
      <c r="C105" s="8" t="str">
        <f>IF(ISNA(VLOOKUP(A105,'DETAY-M'!$A:$I,3,FALSE))=TRUE, "0",VLOOKUP(A105,'DETAY-M'!$A:$I,3,FALSE))</f>
        <v>0</v>
      </c>
      <c r="D105" s="8" t="str">
        <f>IF(ISNA(VLOOKUP(A105,'DETAY-M'!$A:$I,4,FALSE))=TRUE, "0",VLOOKUP(A105,'DETAY-M'!$A:$I,4,FALSE))</f>
        <v>0</v>
      </c>
      <c r="E105" s="8" t="str">
        <f>IF(ISNA(VLOOKUP(A105,'DETAY-M'!$A:$I,5,FALSE))=TRUE, "0",VLOOKUP(A105,'DETAY-M'!$A:$I,5,FALSE))</f>
        <v>0</v>
      </c>
      <c r="F105" s="8" t="str">
        <f>IF(ISNA(VLOOKUP(A105,'DETAY-M'!$A:$I,6,FALSE))=TRUE, "0",VLOOKUP(A105,'DETAY-M'!$A:$I,6,FALSE))</f>
        <v>0</v>
      </c>
      <c r="G105" s="2">
        <f t="shared" si="2"/>
        <v>0</v>
      </c>
    </row>
    <row r="106" spans="1:7">
      <c r="A106" s="9" t="s">
        <v>45</v>
      </c>
      <c r="B106" s="13" t="s">
        <v>262</v>
      </c>
      <c r="C106" s="8" t="str">
        <f>IF(ISNA(VLOOKUP(A106,'DETAY-M'!$A:$I,3,FALSE))=TRUE, "0",VLOOKUP(A106,'DETAY-M'!$A:$I,3,FALSE))</f>
        <v>0</v>
      </c>
      <c r="D106" s="8" t="str">
        <f>IF(ISNA(VLOOKUP(A106,'DETAY-M'!$A:$I,4,FALSE))=TRUE, "0",VLOOKUP(A106,'DETAY-M'!$A:$I,4,FALSE))</f>
        <v>0</v>
      </c>
      <c r="E106" s="8" t="str">
        <f>IF(ISNA(VLOOKUP(A106,'DETAY-M'!$A:$I,5,FALSE))=TRUE, "0",VLOOKUP(A106,'DETAY-M'!$A:$I,5,FALSE))</f>
        <v>0</v>
      </c>
      <c r="F106" s="8" t="str">
        <f>IF(ISNA(VLOOKUP(A106,'DETAY-M'!$A:$I,6,FALSE))=TRUE, "0",VLOOKUP(A106,'DETAY-M'!$A:$I,6,FALSE))</f>
        <v>0</v>
      </c>
      <c r="G106" s="2">
        <f t="shared" si="2"/>
        <v>0</v>
      </c>
    </row>
    <row r="107" spans="1:7">
      <c r="A107" s="9" t="s">
        <v>263</v>
      </c>
      <c r="B107" s="13" t="s">
        <v>264</v>
      </c>
      <c r="C107" s="8" t="str">
        <f>IF(ISNA(VLOOKUP(A107,'DETAY-M'!$A:$I,3,FALSE))=TRUE, "0",VLOOKUP(A107,'DETAY-M'!$A:$I,3,FALSE))</f>
        <v>0</v>
      </c>
      <c r="D107" s="8" t="str">
        <f>IF(ISNA(VLOOKUP(A107,'DETAY-M'!$A:$I,4,FALSE))=TRUE, "0",VLOOKUP(A107,'DETAY-M'!$A:$I,4,FALSE))</f>
        <v>0</v>
      </c>
      <c r="E107" s="8" t="str">
        <f>IF(ISNA(VLOOKUP(A107,'DETAY-M'!$A:$I,5,FALSE))=TRUE, "0",VLOOKUP(A107,'DETAY-M'!$A:$I,5,FALSE))</f>
        <v>0</v>
      </c>
      <c r="F107" s="8" t="str">
        <f>IF(ISNA(VLOOKUP(A107,'DETAY-M'!$A:$I,6,FALSE))=TRUE, "0",VLOOKUP(A107,'DETAY-M'!$A:$I,6,FALSE))</f>
        <v>0</v>
      </c>
      <c r="G107" s="2">
        <f t="shared" si="2"/>
        <v>0</v>
      </c>
    </row>
    <row r="108" spans="1:7">
      <c r="A108" s="10" t="s">
        <v>265</v>
      </c>
      <c r="B108" s="15" t="s">
        <v>266</v>
      </c>
      <c r="C108" s="8" t="str">
        <f>IF(ISNA(VLOOKUP(A108,'DETAY-M'!$A:$I,3,FALSE))=TRUE, "0",VLOOKUP(A108,'DETAY-M'!$A:$I,3,FALSE))</f>
        <v>0</v>
      </c>
      <c r="D108" s="8" t="str">
        <f>IF(ISNA(VLOOKUP(A108,'DETAY-M'!$A:$I,4,FALSE))=TRUE, "0",VLOOKUP(A108,'DETAY-M'!$A:$I,4,FALSE))</f>
        <v>0</v>
      </c>
      <c r="E108" s="8" t="str">
        <f>IF(ISNA(VLOOKUP(A108,'DETAY-M'!$A:$I,5,FALSE))=TRUE, "0",VLOOKUP(A108,'DETAY-M'!$A:$I,5,FALSE))</f>
        <v>0</v>
      </c>
      <c r="F108" s="8" t="str">
        <f>IF(ISNA(VLOOKUP(A108,'DETAY-M'!$A:$I,6,FALSE))=TRUE, "0",VLOOKUP(A108,'DETAY-M'!$A:$I,6,FALSE))</f>
        <v>0</v>
      </c>
      <c r="G108" s="2">
        <f t="shared" si="2"/>
        <v>0</v>
      </c>
    </row>
    <row r="109" spans="1:7">
      <c r="A109" s="9" t="s">
        <v>46</v>
      </c>
      <c r="B109" s="13" t="s">
        <v>267</v>
      </c>
      <c r="C109" s="8" t="str">
        <f>IF(ISNA(VLOOKUP(A109,'DETAY-M'!$A:$I,3,FALSE))=TRUE, "0",VLOOKUP(A109,'DETAY-M'!$A:$I,3,FALSE))</f>
        <v>0</v>
      </c>
      <c r="D109" s="8" t="str">
        <f>IF(ISNA(VLOOKUP(A109,'DETAY-M'!$A:$I,4,FALSE))=TRUE, "0",VLOOKUP(A109,'DETAY-M'!$A:$I,4,FALSE))</f>
        <v>0</v>
      </c>
      <c r="E109" s="8" t="str">
        <f>IF(ISNA(VLOOKUP(A109,'DETAY-M'!$A:$I,5,FALSE))=TRUE, "0",VLOOKUP(A109,'DETAY-M'!$A:$I,5,FALSE))</f>
        <v>0</v>
      </c>
      <c r="F109" s="8" t="str">
        <f>IF(ISNA(VLOOKUP(A109,'DETAY-M'!$A:$I,6,FALSE))=TRUE, "0",VLOOKUP(A109,'DETAY-M'!$A:$I,6,FALSE))</f>
        <v>0</v>
      </c>
      <c r="G109" s="2">
        <f t="shared" si="2"/>
        <v>0</v>
      </c>
    </row>
    <row r="110" spans="1:7">
      <c r="A110" s="9" t="s">
        <v>47</v>
      </c>
      <c r="B110" s="13" t="s">
        <v>268</v>
      </c>
      <c r="C110" s="8" t="str">
        <f>IF(ISNA(VLOOKUP(A110,'DETAY-M'!$A:$I,3,FALSE))=TRUE, "0",VLOOKUP(A110,'DETAY-M'!$A:$I,3,FALSE))</f>
        <v>0</v>
      </c>
      <c r="D110" s="8" t="str">
        <f>IF(ISNA(VLOOKUP(A110,'DETAY-M'!$A:$I,4,FALSE))=TRUE, "0",VLOOKUP(A110,'DETAY-M'!$A:$I,4,FALSE))</f>
        <v>0</v>
      </c>
      <c r="E110" s="8" t="str">
        <f>IF(ISNA(VLOOKUP(A110,'DETAY-M'!$A:$I,5,FALSE))=TRUE, "0",VLOOKUP(A110,'DETAY-M'!$A:$I,5,FALSE))</f>
        <v>0</v>
      </c>
      <c r="F110" s="8" t="str">
        <f>IF(ISNA(VLOOKUP(A110,'DETAY-M'!$A:$I,6,FALSE))=TRUE, "0",VLOOKUP(A110,'DETAY-M'!$A:$I,6,FALSE))</f>
        <v>0</v>
      </c>
      <c r="G110" s="2">
        <f t="shared" si="2"/>
        <v>0</v>
      </c>
    </row>
    <row r="111" spans="1:7">
      <c r="A111" s="9" t="s">
        <v>48</v>
      </c>
      <c r="B111" s="13" t="s">
        <v>269</v>
      </c>
      <c r="C111" s="8" t="str">
        <f>IF(ISNA(VLOOKUP(A111,'DETAY-M'!$A:$I,3,FALSE))=TRUE, "0",VLOOKUP(A111,'DETAY-M'!$A:$I,3,FALSE))</f>
        <v>0</v>
      </c>
      <c r="D111" s="8" t="str">
        <f>IF(ISNA(VLOOKUP(A111,'DETAY-M'!$A:$I,4,FALSE))=TRUE, "0",VLOOKUP(A111,'DETAY-M'!$A:$I,4,FALSE))</f>
        <v>0</v>
      </c>
      <c r="E111" s="8" t="str">
        <f>IF(ISNA(VLOOKUP(A111,'DETAY-M'!$A:$I,5,FALSE))=TRUE, "0",VLOOKUP(A111,'DETAY-M'!$A:$I,5,FALSE))</f>
        <v>0</v>
      </c>
      <c r="F111" s="8" t="str">
        <f>IF(ISNA(VLOOKUP(A111,'DETAY-M'!$A:$I,6,FALSE))=TRUE, "0",VLOOKUP(A111,'DETAY-M'!$A:$I,6,FALSE))</f>
        <v>0</v>
      </c>
      <c r="G111" s="2">
        <f t="shared" si="2"/>
        <v>0</v>
      </c>
    </row>
    <row r="112" spans="1:7">
      <c r="A112" s="10" t="s">
        <v>270</v>
      </c>
      <c r="B112" s="15" t="s">
        <v>271</v>
      </c>
      <c r="C112" s="8" t="str">
        <f>IF(ISNA(VLOOKUP(A112,'DETAY-M'!$A:$I,3,FALSE))=TRUE, "0",VLOOKUP(A112,'DETAY-M'!$A:$I,3,FALSE))</f>
        <v>0</v>
      </c>
      <c r="D112" s="8" t="str">
        <f>IF(ISNA(VLOOKUP(A112,'DETAY-M'!$A:$I,4,FALSE))=TRUE, "0",VLOOKUP(A112,'DETAY-M'!$A:$I,4,FALSE))</f>
        <v>0</v>
      </c>
      <c r="E112" s="8" t="str">
        <f>IF(ISNA(VLOOKUP(A112,'DETAY-M'!$A:$I,5,FALSE))=TRUE, "0",VLOOKUP(A112,'DETAY-M'!$A:$I,5,FALSE))</f>
        <v>0</v>
      </c>
      <c r="F112" s="8" t="str">
        <f>IF(ISNA(VLOOKUP(A112,'DETAY-M'!$A:$I,6,FALSE))=TRUE, "0",VLOOKUP(A112,'DETAY-M'!$A:$I,6,FALSE))</f>
        <v>0</v>
      </c>
      <c r="G112" s="2">
        <f t="shared" si="2"/>
        <v>0</v>
      </c>
    </row>
    <row r="113" spans="1:7">
      <c r="A113" s="9" t="s">
        <v>272</v>
      </c>
      <c r="B113" s="13" t="s">
        <v>273</v>
      </c>
      <c r="C113" s="8" t="str">
        <f>IF(ISNA(VLOOKUP(A113,'DETAY-M'!$A:$I,3,FALSE))=TRUE, "0",VLOOKUP(A113,'DETAY-M'!$A:$I,3,FALSE))</f>
        <v>0</v>
      </c>
      <c r="D113" s="8" t="str">
        <f>IF(ISNA(VLOOKUP(A113,'DETAY-M'!$A:$I,4,FALSE))=TRUE, "0",VLOOKUP(A113,'DETAY-M'!$A:$I,4,FALSE))</f>
        <v>0</v>
      </c>
      <c r="E113" s="8" t="str">
        <f>IF(ISNA(VLOOKUP(A113,'DETAY-M'!$A:$I,5,FALSE))=TRUE, "0",VLOOKUP(A113,'DETAY-M'!$A:$I,5,FALSE))</f>
        <v>0</v>
      </c>
      <c r="F113" s="8" t="str">
        <f>IF(ISNA(VLOOKUP(A113,'DETAY-M'!$A:$I,6,FALSE))=TRUE, "0",VLOOKUP(A113,'DETAY-M'!$A:$I,6,FALSE))</f>
        <v>0</v>
      </c>
      <c r="G113" s="2">
        <f t="shared" si="2"/>
        <v>0</v>
      </c>
    </row>
    <row r="114" spans="1:7">
      <c r="A114" s="9" t="s">
        <v>49</v>
      </c>
      <c r="B114" s="13" t="s">
        <v>274</v>
      </c>
      <c r="C114" s="8" t="str">
        <f>IF(ISNA(VLOOKUP(A114,'DETAY-M'!$A:$I,3,FALSE))=TRUE, "0",VLOOKUP(A114,'DETAY-M'!$A:$I,3,FALSE))</f>
        <v>0</v>
      </c>
      <c r="D114" s="8" t="str">
        <f>IF(ISNA(VLOOKUP(A114,'DETAY-M'!$A:$I,4,FALSE))=TRUE, "0",VLOOKUP(A114,'DETAY-M'!$A:$I,4,FALSE))</f>
        <v>0</v>
      </c>
      <c r="E114" s="8" t="str">
        <f>IF(ISNA(VLOOKUP(A114,'DETAY-M'!$A:$I,5,FALSE))=TRUE, "0",VLOOKUP(A114,'DETAY-M'!$A:$I,5,FALSE))</f>
        <v>0</v>
      </c>
      <c r="F114" s="8" t="str">
        <f>IF(ISNA(VLOOKUP(A114,'DETAY-M'!$A:$I,6,FALSE))=TRUE, "0",VLOOKUP(A114,'DETAY-M'!$A:$I,6,FALSE))</f>
        <v>0</v>
      </c>
      <c r="G114" s="2">
        <f t="shared" si="2"/>
        <v>0</v>
      </c>
    </row>
    <row r="115" spans="1:7">
      <c r="A115" s="9" t="s">
        <v>50</v>
      </c>
      <c r="B115" s="13" t="s">
        <v>275</v>
      </c>
      <c r="C115" s="8" t="str">
        <f>IF(ISNA(VLOOKUP(A115,'DETAY-M'!$A:$I,3,FALSE))=TRUE, "0",VLOOKUP(A115,'DETAY-M'!$A:$I,3,FALSE))</f>
        <v>0</v>
      </c>
      <c r="D115" s="8" t="str">
        <f>IF(ISNA(VLOOKUP(A115,'DETAY-M'!$A:$I,4,FALSE))=TRUE, "0",VLOOKUP(A115,'DETAY-M'!$A:$I,4,FALSE))</f>
        <v>0</v>
      </c>
      <c r="E115" s="8" t="str">
        <f>IF(ISNA(VLOOKUP(A115,'DETAY-M'!$A:$I,5,FALSE))=TRUE, "0",VLOOKUP(A115,'DETAY-M'!$A:$I,5,FALSE))</f>
        <v>0</v>
      </c>
      <c r="F115" s="8" t="str">
        <f>IF(ISNA(VLOOKUP(A115,'DETAY-M'!$A:$I,6,FALSE))=TRUE, "0",VLOOKUP(A115,'DETAY-M'!$A:$I,6,FALSE))</f>
        <v>0</v>
      </c>
      <c r="G115" s="2">
        <f t="shared" si="2"/>
        <v>0</v>
      </c>
    </row>
    <row r="116" spans="1:7">
      <c r="A116" s="9" t="s">
        <v>276</v>
      </c>
      <c r="B116" s="13" t="s">
        <v>277</v>
      </c>
      <c r="C116" s="8" t="str">
        <f>IF(ISNA(VLOOKUP(A116,'DETAY-M'!$A:$I,3,FALSE))=TRUE, "0",VLOOKUP(A116,'DETAY-M'!$A:$I,3,FALSE))</f>
        <v>0</v>
      </c>
      <c r="D116" s="8" t="str">
        <f>IF(ISNA(VLOOKUP(A116,'DETAY-M'!$A:$I,4,FALSE))=TRUE, "0",VLOOKUP(A116,'DETAY-M'!$A:$I,4,FALSE))</f>
        <v>0</v>
      </c>
      <c r="E116" s="8" t="str">
        <f>IF(ISNA(VLOOKUP(A116,'DETAY-M'!$A:$I,5,FALSE))=TRUE, "0",VLOOKUP(A116,'DETAY-M'!$A:$I,5,FALSE))</f>
        <v>0</v>
      </c>
      <c r="F116" s="8" t="str">
        <f>IF(ISNA(VLOOKUP(A116,'DETAY-M'!$A:$I,6,FALSE))=TRUE, "0",VLOOKUP(A116,'DETAY-M'!$A:$I,6,FALSE))</f>
        <v>0</v>
      </c>
      <c r="G116" s="2">
        <f t="shared" si="2"/>
        <v>0</v>
      </c>
    </row>
    <row r="117" spans="1:7">
      <c r="A117" s="9" t="s">
        <v>278</v>
      </c>
      <c r="B117" s="13" t="s">
        <v>279</v>
      </c>
      <c r="C117" s="8" t="str">
        <f>IF(ISNA(VLOOKUP(A117,'DETAY-M'!$A:$I,3,FALSE))=TRUE, "0",VLOOKUP(A117,'DETAY-M'!$A:$I,3,FALSE))</f>
        <v>0</v>
      </c>
      <c r="D117" s="8" t="str">
        <f>IF(ISNA(VLOOKUP(A117,'DETAY-M'!$A:$I,4,FALSE))=TRUE, "0",VLOOKUP(A117,'DETAY-M'!$A:$I,4,FALSE))</f>
        <v>0</v>
      </c>
      <c r="E117" s="8" t="str">
        <f>IF(ISNA(VLOOKUP(A117,'DETAY-M'!$A:$I,5,FALSE))=TRUE, "0",VLOOKUP(A117,'DETAY-M'!$A:$I,5,FALSE))</f>
        <v>0</v>
      </c>
      <c r="F117" s="8" t="str">
        <f>IF(ISNA(VLOOKUP(A117,'DETAY-M'!$A:$I,6,FALSE))=TRUE, "0",VLOOKUP(A117,'DETAY-M'!$A:$I,6,FALSE))</f>
        <v>0</v>
      </c>
      <c r="G117" s="2">
        <f t="shared" si="2"/>
        <v>0</v>
      </c>
    </row>
    <row r="118" spans="1:7">
      <c r="A118" s="9" t="s">
        <v>51</v>
      </c>
      <c r="B118" s="13" t="s">
        <v>280</v>
      </c>
      <c r="C118" s="8" t="str">
        <f>IF(ISNA(VLOOKUP(A118,'DETAY-M'!$A:$I,3,FALSE))=TRUE, "0",VLOOKUP(A118,'DETAY-M'!$A:$I,3,FALSE))</f>
        <v>0</v>
      </c>
      <c r="D118" s="8" t="str">
        <f>IF(ISNA(VLOOKUP(A118,'DETAY-M'!$A:$I,4,FALSE))=TRUE, "0",VLOOKUP(A118,'DETAY-M'!$A:$I,4,FALSE))</f>
        <v>0</v>
      </c>
      <c r="E118" s="8" t="str">
        <f>IF(ISNA(VLOOKUP(A118,'DETAY-M'!$A:$I,5,FALSE))=TRUE, "0",VLOOKUP(A118,'DETAY-M'!$A:$I,5,FALSE))</f>
        <v>0</v>
      </c>
      <c r="F118" s="8" t="str">
        <f>IF(ISNA(VLOOKUP(A118,'DETAY-M'!$A:$I,6,FALSE))=TRUE, "0",VLOOKUP(A118,'DETAY-M'!$A:$I,6,FALSE))</f>
        <v>0</v>
      </c>
      <c r="G118" s="2">
        <f t="shared" si="2"/>
        <v>0</v>
      </c>
    </row>
    <row r="119" spans="1:7">
      <c r="A119" s="9" t="s">
        <v>52</v>
      </c>
      <c r="B119" s="13" t="s">
        <v>281</v>
      </c>
      <c r="C119" s="8" t="str">
        <f>IF(ISNA(VLOOKUP(A119,'DETAY-M'!$A:$I,3,FALSE))=TRUE, "0",VLOOKUP(A119,'DETAY-M'!$A:$I,3,FALSE))</f>
        <v>0</v>
      </c>
      <c r="D119" s="8" t="str">
        <f>IF(ISNA(VLOOKUP(A119,'DETAY-M'!$A:$I,4,FALSE))=TRUE, "0",VLOOKUP(A119,'DETAY-M'!$A:$I,4,FALSE))</f>
        <v>0</v>
      </c>
      <c r="E119" s="8" t="str">
        <f>IF(ISNA(VLOOKUP(A119,'DETAY-M'!$A:$I,5,FALSE))=TRUE, "0",VLOOKUP(A119,'DETAY-M'!$A:$I,5,FALSE))</f>
        <v>0</v>
      </c>
      <c r="F119" s="8" t="str">
        <f>IF(ISNA(VLOOKUP(A119,'DETAY-M'!$A:$I,6,FALSE))=TRUE, "0",VLOOKUP(A119,'DETAY-M'!$A:$I,6,FALSE))</f>
        <v>0</v>
      </c>
      <c r="G119" s="2">
        <f t="shared" si="2"/>
        <v>0</v>
      </c>
    </row>
    <row r="120" spans="1:7">
      <c r="A120" s="10" t="s">
        <v>282</v>
      </c>
      <c r="B120" s="15" t="s">
        <v>283</v>
      </c>
      <c r="C120" s="8" t="str">
        <f>IF(ISNA(VLOOKUP(A120,'DETAY-M'!$A:$I,3,FALSE))=TRUE, "0",VLOOKUP(A120,'DETAY-M'!$A:$I,3,FALSE))</f>
        <v>0</v>
      </c>
      <c r="D120" s="8" t="str">
        <f>IF(ISNA(VLOOKUP(A120,'DETAY-M'!$A:$I,4,FALSE))=TRUE, "0",VLOOKUP(A120,'DETAY-M'!$A:$I,4,FALSE))</f>
        <v>0</v>
      </c>
      <c r="E120" s="8" t="str">
        <f>IF(ISNA(VLOOKUP(A120,'DETAY-M'!$A:$I,5,FALSE))=TRUE, "0",VLOOKUP(A120,'DETAY-M'!$A:$I,5,FALSE))</f>
        <v>0</v>
      </c>
      <c r="F120" s="8" t="str">
        <f>IF(ISNA(VLOOKUP(A120,'DETAY-M'!$A:$I,6,FALSE))=TRUE, "0",VLOOKUP(A120,'DETAY-M'!$A:$I,6,FALSE))</f>
        <v>0</v>
      </c>
      <c r="G120" s="2">
        <f t="shared" si="2"/>
        <v>0</v>
      </c>
    </row>
    <row r="121" spans="1:7">
      <c r="A121" s="138" t="s">
        <v>53</v>
      </c>
      <c r="B121" s="143" t="s">
        <v>284</v>
      </c>
      <c r="C121" s="140" t="str">
        <f>IF(ISNA(VLOOKUP(A121,'DETAY-M'!$A:$I,3,FALSE))=TRUE, "0",VLOOKUP(A121,'DETAY-M'!$A:$I,3,FALSE))</f>
        <v>0</v>
      </c>
      <c r="D121" s="140" t="str">
        <f>IF(ISNA(VLOOKUP(A121,'DETAY-M'!$A:$I,4,FALSE))=TRUE, "0",VLOOKUP(A121,'DETAY-M'!$A:$I,4,FALSE))</f>
        <v>0</v>
      </c>
      <c r="E121" s="140" t="str">
        <f>IF(ISNA(VLOOKUP(A121,'DETAY-M'!$A:$I,5,FALSE))=TRUE, "0",VLOOKUP(A121,'DETAY-M'!$A:$I,5,FALSE))</f>
        <v>0</v>
      </c>
      <c r="F121" s="140" t="str">
        <f>IF(ISNA(VLOOKUP(A121,'DETAY-M'!$A:$I,6,FALSE))=TRUE, "0",VLOOKUP(A121,'DETAY-M'!$A:$I,6,FALSE))</f>
        <v>0</v>
      </c>
      <c r="G121" s="2">
        <f t="shared" si="2"/>
        <v>0</v>
      </c>
    </row>
    <row r="122" spans="1:7">
      <c r="A122" s="138" t="s">
        <v>285</v>
      </c>
      <c r="B122" s="143" t="s">
        <v>286</v>
      </c>
      <c r="C122" s="140" t="str">
        <f>IF(ISNA(VLOOKUP(A122,'DETAY-M'!$A:$I,3,FALSE))=TRUE, "0",VLOOKUP(A122,'DETAY-M'!$A:$I,3,FALSE))</f>
        <v>0</v>
      </c>
      <c r="D122" s="140" t="str">
        <f>IF(ISNA(VLOOKUP(A122,'DETAY-M'!$A:$I,4,FALSE))=TRUE, "0",VLOOKUP(A122,'DETAY-M'!$A:$I,4,FALSE))</f>
        <v>0</v>
      </c>
      <c r="E122" s="140" t="str">
        <f>IF(ISNA(VLOOKUP(A122,'DETAY-M'!$A:$I,5,FALSE))=TRUE, "0",VLOOKUP(A122,'DETAY-M'!$A:$I,5,FALSE))</f>
        <v>0</v>
      </c>
      <c r="F122" s="140" t="str">
        <f>IF(ISNA(VLOOKUP(A122,'DETAY-M'!$A:$I,6,FALSE))=TRUE, "0",VLOOKUP(A122,'DETAY-M'!$A:$I,6,FALSE))</f>
        <v>0</v>
      </c>
      <c r="G122" s="2">
        <f t="shared" si="2"/>
        <v>0</v>
      </c>
    </row>
    <row r="123" spans="1:7">
      <c r="A123" s="138" t="s">
        <v>287</v>
      </c>
      <c r="B123" s="143" t="s">
        <v>522</v>
      </c>
      <c r="C123" s="140" t="str">
        <f>IF(ISNA(VLOOKUP(A123,'DETAY-M'!$A:$I,3,FALSE))=TRUE, "0",VLOOKUP(A123,'DETAY-M'!$A:$I,3,FALSE))</f>
        <v>0</v>
      </c>
      <c r="D123" s="140" t="str">
        <f>IF(ISNA(VLOOKUP(A123,'DETAY-M'!$A:$I,4,FALSE))=TRUE, "0",VLOOKUP(A123,'DETAY-M'!$A:$I,4,FALSE))</f>
        <v>0</v>
      </c>
      <c r="E123" s="140" t="str">
        <f>IF(ISNA(VLOOKUP(A123,'DETAY-M'!$A:$I,5,FALSE))=TRUE, "0",VLOOKUP(A123,'DETAY-M'!$A:$I,5,FALSE))</f>
        <v>0</v>
      </c>
      <c r="F123" s="140" t="str">
        <f>IF(ISNA(VLOOKUP(A123,'DETAY-M'!$A:$I,6,FALSE))=TRUE, "0",VLOOKUP(A123,'DETAY-M'!$A:$I,6,FALSE))</f>
        <v>0</v>
      </c>
      <c r="G123" s="2">
        <f t="shared" si="2"/>
        <v>0</v>
      </c>
    </row>
    <row r="124" spans="1:7">
      <c r="A124" s="9" t="s">
        <v>54</v>
      </c>
      <c r="B124" s="13" t="s">
        <v>288</v>
      </c>
      <c r="C124" s="8" t="str">
        <f>IF(ISNA(VLOOKUP(A124,'DETAY-M'!$A:$I,3,FALSE))=TRUE, "0",VLOOKUP(A124,'DETAY-M'!$A:$I,3,FALSE))</f>
        <v>0</v>
      </c>
      <c r="D124" s="8" t="str">
        <f>IF(ISNA(VLOOKUP(A124,'DETAY-M'!$A:$I,4,FALSE))=TRUE, "0",VLOOKUP(A124,'DETAY-M'!$A:$I,4,FALSE))</f>
        <v>0</v>
      </c>
      <c r="E124" s="8" t="str">
        <f>IF(ISNA(VLOOKUP(A124,'DETAY-M'!$A:$I,5,FALSE))=TRUE, "0",VLOOKUP(A124,'DETAY-M'!$A:$I,5,FALSE))</f>
        <v>0</v>
      </c>
      <c r="F124" s="8" t="str">
        <f>IF(ISNA(VLOOKUP(A124,'DETAY-M'!$A:$I,6,FALSE))=TRUE, "0",VLOOKUP(A124,'DETAY-M'!$A:$I,6,FALSE))</f>
        <v>0</v>
      </c>
      <c r="G124" s="2">
        <f t="shared" si="2"/>
        <v>0</v>
      </c>
    </row>
    <row r="125" spans="1:7">
      <c r="A125" s="9" t="s">
        <v>55</v>
      </c>
      <c r="B125" s="13" t="s">
        <v>289</v>
      </c>
      <c r="C125" s="8" t="str">
        <f>IF(ISNA(VLOOKUP(A125,'DETAY-M'!$A:$I,3,FALSE))=TRUE, "0",VLOOKUP(A125,'DETAY-M'!$A:$I,3,FALSE))</f>
        <v>0</v>
      </c>
      <c r="D125" s="8" t="str">
        <f>IF(ISNA(VLOOKUP(A125,'DETAY-M'!$A:$I,4,FALSE))=TRUE, "0",VLOOKUP(A125,'DETAY-M'!$A:$I,4,FALSE))</f>
        <v>0</v>
      </c>
      <c r="E125" s="8" t="str">
        <f>IF(ISNA(VLOOKUP(A125,'DETAY-M'!$A:$I,5,FALSE))=TRUE, "0",VLOOKUP(A125,'DETAY-M'!$A:$I,5,FALSE))</f>
        <v>0</v>
      </c>
      <c r="F125" s="8" t="str">
        <f>IF(ISNA(VLOOKUP(A125,'DETAY-M'!$A:$I,6,FALSE))=TRUE, "0",VLOOKUP(A125,'DETAY-M'!$A:$I,6,FALSE))</f>
        <v>0</v>
      </c>
      <c r="G125" s="2">
        <f t="shared" si="2"/>
        <v>0</v>
      </c>
    </row>
    <row r="126" spans="1:7">
      <c r="A126" s="9" t="s">
        <v>56</v>
      </c>
      <c r="B126" s="13" t="s">
        <v>290</v>
      </c>
      <c r="C126" s="8" t="str">
        <f>IF(ISNA(VLOOKUP(A126,'DETAY-M'!$A:$I,3,FALSE))=TRUE, "0",VLOOKUP(A126,'DETAY-M'!$A:$I,3,FALSE))</f>
        <v>0</v>
      </c>
      <c r="D126" s="8" t="str">
        <f>IF(ISNA(VLOOKUP(A126,'DETAY-M'!$A:$I,4,FALSE))=TRUE, "0",VLOOKUP(A126,'DETAY-M'!$A:$I,4,FALSE))</f>
        <v>0</v>
      </c>
      <c r="E126" s="8" t="str">
        <f>IF(ISNA(VLOOKUP(A126,'DETAY-M'!$A:$I,5,FALSE))=TRUE, "0",VLOOKUP(A126,'DETAY-M'!$A:$I,5,FALSE))</f>
        <v>0</v>
      </c>
      <c r="F126" s="8" t="str">
        <f>IF(ISNA(VLOOKUP(A126,'DETAY-M'!$A:$I,6,FALSE))=TRUE, "0",VLOOKUP(A126,'DETAY-M'!$A:$I,6,FALSE))</f>
        <v>0</v>
      </c>
      <c r="G126" s="2">
        <f t="shared" si="2"/>
        <v>0</v>
      </c>
    </row>
    <row r="127" spans="1:7">
      <c r="A127" s="9" t="s">
        <v>291</v>
      </c>
      <c r="B127" s="13" t="s">
        <v>292</v>
      </c>
      <c r="C127" s="8" t="str">
        <f>IF(ISNA(VLOOKUP(A127,'DETAY-M'!$A:$I,3,FALSE))=TRUE, "0",VLOOKUP(A127,'DETAY-M'!$A:$I,3,FALSE))</f>
        <v>0</v>
      </c>
      <c r="D127" s="8" t="str">
        <f>IF(ISNA(VLOOKUP(A127,'DETAY-M'!$A:$I,4,FALSE))=TRUE, "0",VLOOKUP(A127,'DETAY-M'!$A:$I,4,FALSE))</f>
        <v>0</v>
      </c>
      <c r="E127" s="8" t="str">
        <f>IF(ISNA(VLOOKUP(A127,'DETAY-M'!$A:$I,5,FALSE))=TRUE, "0",VLOOKUP(A127,'DETAY-M'!$A:$I,5,FALSE))</f>
        <v>0</v>
      </c>
      <c r="F127" s="8" t="str">
        <f>IF(ISNA(VLOOKUP(A127,'DETAY-M'!$A:$I,6,FALSE))=TRUE, "0",VLOOKUP(A127,'DETAY-M'!$A:$I,6,FALSE))</f>
        <v>0</v>
      </c>
      <c r="G127" s="2">
        <f t="shared" si="2"/>
        <v>0</v>
      </c>
    </row>
    <row r="128" spans="1:7">
      <c r="A128" s="9" t="s">
        <v>57</v>
      </c>
      <c r="B128" s="13" t="s">
        <v>293</v>
      </c>
      <c r="C128" s="8" t="str">
        <f>IF(ISNA(VLOOKUP(A128,'DETAY-M'!$A:$I,3,FALSE))=TRUE, "0",VLOOKUP(A128,'DETAY-M'!$A:$I,3,FALSE))</f>
        <v>0</v>
      </c>
      <c r="D128" s="8" t="str">
        <f>IF(ISNA(VLOOKUP(A128,'DETAY-M'!$A:$I,4,FALSE))=TRUE, "0",VLOOKUP(A128,'DETAY-M'!$A:$I,4,FALSE))</f>
        <v>0</v>
      </c>
      <c r="E128" s="8" t="str">
        <f>IF(ISNA(VLOOKUP(A128,'DETAY-M'!$A:$I,5,FALSE))=TRUE, "0",VLOOKUP(A128,'DETAY-M'!$A:$I,5,FALSE))</f>
        <v>0</v>
      </c>
      <c r="F128" s="8" t="str">
        <f>IF(ISNA(VLOOKUP(A128,'DETAY-M'!$A:$I,6,FALSE))=TRUE, "0",VLOOKUP(A128,'DETAY-M'!$A:$I,6,FALSE))</f>
        <v>0</v>
      </c>
      <c r="G128" s="2">
        <f t="shared" si="2"/>
        <v>0</v>
      </c>
    </row>
    <row r="129" spans="1:7">
      <c r="A129" s="10" t="s">
        <v>58</v>
      </c>
      <c r="B129" s="15" t="s">
        <v>294</v>
      </c>
      <c r="C129" s="8" t="str">
        <f>IF(ISNA(VLOOKUP(A129,'DETAY-M'!$A:$I,3,FALSE))=TRUE, "0",VLOOKUP(A129,'DETAY-M'!$A:$I,3,FALSE))</f>
        <v>0</v>
      </c>
      <c r="D129" s="8" t="str">
        <f>IF(ISNA(VLOOKUP(A129,'DETAY-M'!$A:$I,4,FALSE))=TRUE, "0",VLOOKUP(A129,'DETAY-M'!$A:$I,4,FALSE))</f>
        <v>0</v>
      </c>
      <c r="E129" s="8" t="str">
        <f>IF(ISNA(VLOOKUP(A129,'DETAY-M'!$A:$I,5,FALSE))=TRUE, "0",VLOOKUP(A129,'DETAY-M'!$A:$I,5,FALSE))</f>
        <v>0</v>
      </c>
      <c r="F129" s="8" t="str">
        <f>IF(ISNA(VLOOKUP(A129,'DETAY-M'!$A:$I,6,FALSE))=TRUE, "0",VLOOKUP(A129,'DETAY-M'!$A:$I,6,FALSE))</f>
        <v>0</v>
      </c>
      <c r="G129" s="2">
        <f t="shared" si="2"/>
        <v>0</v>
      </c>
    </row>
    <row r="130" spans="1:7">
      <c r="A130" s="9" t="s">
        <v>59</v>
      </c>
      <c r="B130" s="13" t="s">
        <v>295</v>
      </c>
      <c r="C130" s="8" t="str">
        <f>IF(ISNA(VLOOKUP(A130,'DETAY-M'!$A:$I,3,FALSE))=TRUE, "0",VLOOKUP(A130,'DETAY-M'!$A:$I,3,FALSE))</f>
        <v>0</v>
      </c>
      <c r="D130" s="8" t="str">
        <f>IF(ISNA(VLOOKUP(A130,'DETAY-M'!$A:$I,4,FALSE))=TRUE, "0",VLOOKUP(A130,'DETAY-M'!$A:$I,4,FALSE))</f>
        <v>0</v>
      </c>
      <c r="E130" s="8" t="str">
        <f>IF(ISNA(VLOOKUP(A130,'DETAY-M'!$A:$I,5,FALSE))=TRUE, "0",VLOOKUP(A130,'DETAY-M'!$A:$I,5,FALSE))</f>
        <v>0</v>
      </c>
      <c r="F130" s="8" t="str">
        <f>IF(ISNA(VLOOKUP(A130,'DETAY-M'!$A:$I,6,FALSE))=TRUE, "0",VLOOKUP(A130,'DETAY-M'!$A:$I,6,FALSE))</f>
        <v>0</v>
      </c>
      <c r="G130" s="2">
        <f t="shared" si="2"/>
        <v>0</v>
      </c>
    </row>
    <row r="131" spans="1:7">
      <c r="A131" s="9" t="s">
        <v>296</v>
      </c>
      <c r="B131" s="13" t="s">
        <v>297</v>
      </c>
      <c r="C131" s="8" t="str">
        <f>IF(ISNA(VLOOKUP(A131,'DETAY-M'!$A:$I,3,FALSE))=TRUE, "0",VLOOKUP(A131,'DETAY-M'!$A:$I,3,FALSE))</f>
        <v>0</v>
      </c>
      <c r="D131" s="8" t="str">
        <f>IF(ISNA(VLOOKUP(A131,'DETAY-M'!$A:$I,4,FALSE))=TRUE, "0",VLOOKUP(A131,'DETAY-M'!$A:$I,4,FALSE))</f>
        <v>0</v>
      </c>
      <c r="E131" s="8" t="str">
        <f>IF(ISNA(VLOOKUP(A131,'DETAY-M'!$A:$I,5,FALSE))=TRUE, "0",VLOOKUP(A131,'DETAY-M'!$A:$I,5,FALSE))</f>
        <v>0</v>
      </c>
      <c r="F131" s="8" t="str">
        <f>IF(ISNA(VLOOKUP(A131,'DETAY-M'!$A:$I,6,FALSE))=TRUE, "0",VLOOKUP(A131,'DETAY-M'!$A:$I,6,FALSE))</f>
        <v>0</v>
      </c>
      <c r="G131" s="2">
        <f t="shared" si="2"/>
        <v>0</v>
      </c>
    </row>
    <row r="132" spans="1:7">
      <c r="A132" s="9" t="s">
        <v>298</v>
      </c>
      <c r="B132" s="13" t="s">
        <v>299</v>
      </c>
      <c r="C132" s="8" t="str">
        <f>IF(ISNA(VLOOKUP(A132,'DETAY-M'!$A:$I,3,FALSE))=TRUE, "0",VLOOKUP(A132,'DETAY-M'!$A:$I,3,FALSE))</f>
        <v>0</v>
      </c>
      <c r="D132" s="8" t="str">
        <f>IF(ISNA(VLOOKUP(A132,'DETAY-M'!$A:$I,4,FALSE))=TRUE, "0",VLOOKUP(A132,'DETAY-M'!$A:$I,4,FALSE))</f>
        <v>0</v>
      </c>
      <c r="E132" s="8" t="str">
        <f>IF(ISNA(VLOOKUP(A132,'DETAY-M'!$A:$I,5,FALSE))=TRUE, "0",VLOOKUP(A132,'DETAY-M'!$A:$I,5,FALSE))</f>
        <v>0</v>
      </c>
      <c r="F132" s="8" t="str">
        <f>IF(ISNA(VLOOKUP(A132,'DETAY-M'!$A:$I,6,FALSE))=TRUE, "0",VLOOKUP(A132,'DETAY-M'!$A:$I,6,FALSE))</f>
        <v>0</v>
      </c>
      <c r="G132" s="2">
        <f t="shared" si="2"/>
        <v>0</v>
      </c>
    </row>
    <row r="133" spans="1:7">
      <c r="A133" s="9" t="s">
        <v>60</v>
      </c>
      <c r="B133" s="13" t="s">
        <v>300</v>
      </c>
      <c r="C133" s="8" t="str">
        <f>IF(ISNA(VLOOKUP(A133,'DETAY-M'!$A:$I,3,FALSE))=TRUE, "0",VLOOKUP(A133,'DETAY-M'!$A:$I,3,FALSE))</f>
        <v>0</v>
      </c>
      <c r="D133" s="8" t="str">
        <f>IF(ISNA(VLOOKUP(A133,'DETAY-M'!$A:$I,4,FALSE))=TRUE, "0",VLOOKUP(A133,'DETAY-M'!$A:$I,4,FALSE))</f>
        <v>0</v>
      </c>
      <c r="E133" s="8" t="str">
        <f>IF(ISNA(VLOOKUP(A133,'DETAY-M'!$A:$I,5,FALSE))=TRUE, "0",VLOOKUP(A133,'DETAY-M'!$A:$I,5,FALSE))</f>
        <v>0</v>
      </c>
      <c r="F133" s="8" t="str">
        <f>IF(ISNA(VLOOKUP(A133,'DETAY-M'!$A:$I,6,FALSE))=TRUE, "0",VLOOKUP(A133,'DETAY-M'!$A:$I,6,FALSE))</f>
        <v>0</v>
      </c>
      <c r="G133" s="2">
        <f t="shared" si="2"/>
        <v>0</v>
      </c>
    </row>
    <row r="134" spans="1:7">
      <c r="A134" s="9" t="s">
        <v>61</v>
      </c>
      <c r="B134" s="13" t="s">
        <v>301</v>
      </c>
      <c r="C134" s="8" t="str">
        <f>IF(ISNA(VLOOKUP(A134,'DETAY-M'!$A:$I,3,FALSE))=TRUE, "0",VLOOKUP(A134,'DETAY-M'!$A:$I,3,FALSE))</f>
        <v>0</v>
      </c>
      <c r="D134" s="8" t="str">
        <f>IF(ISNA(VLOOKUP(A134,'DETAY-M'!$A:$I,4,FALSE))=TRUE, "0",VLOOKUP(A134,'DETAY-M'!$A:$I,4,FALSE))</f>
        <v>0</v>
      </c>
      <c r="E134" s="8" t="str">
        <f>IF(ISNA(VLOOKUP(A134,'DETAY-M'!$A:$I,5,FALSE))=TRUE, "0",VLOOKUP(A134,'DETAY-M'!$A:$I,5,FALSE))</f>
        <v>0</v>
      </c>
      <c r="F134" s="8" t="str">
        <f>IF(ISNA(VLOOKUP(A134,'DETAY-M'!$A:$I,6,FALSE))=TRUE, "0",VLOOKUP(A134,'DETAY-M'!$A:$I,6,FALSE))</f>
        <v>0</v>
      </c>
      <c r="G134" s="2">
        <f t="shared" si="2"/>
        <v>0</v>
      </c>
    </row>
    <row r="135" spans="1:7">
      <c r="A135" s="9" t="s">
        <v>62</v>
      </c>
      <c r="B135" s="13" t="s">
        <v>302</v>
      </c>
      <c r="C135" s="8" t="str">
        <f>IF(ISNA(VLOOKUP(A135,'DETAY-M'!$A:$I,3,FALSE))=TRUE, "0",VLOOKUP(A135,'DETAY-M'!$A:$I,3,FALSE))</f>
        <v>0</v>
      </c>
      <c r="D135" s="8" t="str">
        <f>IF(ISNA(VLOOKUP(A135,'DETAY-M'!$A:$I,4,FALSE))=TRUE, "0",VLOOKUP(A135,'DETAY-M'!$A:$I,4,FALSE))</f>
        <v>0</v>
      </c>
      <c r="E135" s="8" t="str">
        <f>IF(ISNA(VLOOKUP(A135,'DETAY-M'!$A:$I,5,FALSE))=TRUE, "0",VLOOKUP(A135,'DETAY-M'!$A:$I,5,FALSE))</f>
        <v>0</v>
      </c>
      <c r="F135" s="8" t="str">
        <f>IF(ISNA(VLOOKUP(A135,'DETAY-M'!$A:$I,6,FALSE))=TRUE, "0",VLOOKUP(A135,'DETAY-M'!$A:$I,6,FALSE))</f>
        <v>0</v>
      </c>
      <c r="G135" s="2">
        <f t="shared" si="2"/>
        <v>0</v>
      </c>
    </row>
    <row r="136" spans="1:7">
      <c r="A136" s="9" t="s">
        <v>63</v>
      </c>
      <c r="B136" s="13" t="s">
        <v>166</v>
      </c>
      <c r="C136" s="8" t="str">
        <f>IF(ISNA(VLOOKUP(A136,'DETAY-M'!$A:$I,3,FALSE))=TRUE, "0",VLOOKUP(A136,'DETAY-M'!$A:$I,3,FALSE))</f>
        <v>0</v>
      </c>
      <c r="D136" s="8" t="str">
        <f>IF(ISNA(VLOOKUP(A136,'DETAY-M'!$A:$I,4,FALSE))=TRUE, "0",VLOOKUP(A136,'DETAY-M'!$A:$I,4,FALSE))</f>
        <v>0</v>
      </c>
      <c r="E136" s="8" t="str">
        <f>IF(ISNA(VLOOKUP(A136,'DETAY-M'!$A:$I,5,FALSE))=TRUE, "0",VLOOKUP(A136,'DETAY-M'!$A:$I,5,FALSE))</f>
        <v>0</v>
      </c>
      <c r="F136" s="8" t="str">
        <f>IF(ISNA(VLOOKUP(A136,'DETAY-M'!$A:$I,6,FALSE))=TRUE, "0",VLOOKUP(A136,'DETAY-M'!$A:$I,6,FALSE))</f>
        <v>0</v>
      </c>
      <c r="G136" s="2">
        <f t="shared" si="2"/>
        <v>0</v>
      </c>
    </row>
    <row r="137" spans="1:7">
      <c r="A137" s="9" t="s">
        <v>303</v>
      </c>
      <c r="B137" s="13" t="s">
        <v>304</v>
      </c>
      <c r="C137" s="8" t="str">
        <f>IF(ISNA(VLOOKUP(A137,'DETAY-M'!$A:$I,3,FALSE))=TRUE, "0",VLOOKUP(A137,'DETAY-M'!$A:$I,3,FALSE))</f>
        <v>0</v>
      </c>
      <c r="D137" s="8" t="str">
        <f>IF(ISNA(VLOOKUP(A137,'DETAY-M'!$A:$I,4,FALSE))=TRUE, "0",VLOOKUP(A137,'DETAY-M'!$A:$I,4,FALSE))</f>
        <v>0</v>
      </c>
      <c r="E137" s="8" t="str">
        <f>IF(ISNA(VLOOKUP(A137,'DETAY-M'!$A:$I,5,FALSE))=TRUE, "0",VLOOKUP(A137,'DETAY-M'!$A:$I,5,FALSE))</f>
        <v>0</v>
      </c>
      <c r="F137" s="8" t="str">
        <f>IF(ISNA(VLOOKUP(A137,'DETAY-M'!$A:$I,6,FALSE))=TRUE, "0",VLOOKUP(A137,'DETAY-M'!$A:$I,6,FALSE))</f>
        <v>0</v>
      </c>
      <c r="G137" s="2">
        <f t="shared" si="2"/>
        <v>0</v>
      </c>
    </row>
    <row r="138" spans="1:7">
      <c r="A138" s="9" t="s">
        <v>305</v>
      </c>
      <c r="B138" s="13" t="s">
        <v>306</v>
      </c>
      <c r="C138" s="8" t="str">
        <f>IF(ISNA(VLOOKUP(A138,'DETAY-M'!$A:$I,3,FALSE))=TRUE, "0",VLOOKUP(A138,'DETAY-M'!$A:$I,3,FALSE))</f>
        <v>0</v>
      </c>
      <c r="D138" s="8" t="str">
        <f>IF(ISNA(VLOOKUP(A138,'DETAY-M'!$A:$I,4,FALSE))=TRUE, "0",VLOOKUP(A138,'DETAY-M'!$A:$I,4,FALSE))</f>
        <v>0</v>
      </c>
      <c r="E138" s="8" t="str">
        <f>IF(ISNA(VLOOKUP(A138,'DETAY-M'!$A:$I,5,FALSE))=TRUE, "0",VLOOKUP(A138,'DETAY-M'!$A:$I,5,FALSE))</f>
        <v>0</v>
      </c>
      <c r="F138" s="8" t="str">
        <f>IF(ISNA(VLOOKUP(A138,'DETAY-M'!$A:$I,6,FALSE))=TRUE, "0",VLOOKUP(A138,'DETAY-M'!$A:$I,6,FALSE))</f>
        <v>0</v>
      </c>
      <c r="G138" s="2">
        <f t="shared" si="2"/>
        <v>0</v>
      </c>
    </row>
    <row r="139" spans="1:7">
      <c r="A139" s="9" t="s">
        <v>307</v>
      </c>
      <c r="B139" s="13" t="s">
        <v>308</v>
      </c>
      <c r="C139" s="8" t="str">
        <f>IF(ISNA(VLOOKUP(A139,'DETAY-M'!$A:$I,3,FALSE))=TRUE, "0",VLOOKUP(A139,'DETAY-M'!$A:$I,3,FALSE))</f>
        <v>0</v>
      </c>
      <c r="D139" s="8" t="str">
        <f>IF(ISNA(VLOOKUP(A139,'DETAY-M'!$A:$I,4,FALSE))=TRUE, "0",VLOOKUP(A139,'DETAY-M'!$A:$I,4,FALSE))</f>
        <v>0</v>
      </c>
      <c r="E139" s="8" t="str">
        <f>IF(ISNA(VLOOKUP(A139,'DETAY-M'!$A:$I,5,FALSE))=TRUE, "0",VLOOKUP(A139,'DETAY-M'!$A:$I,5,FALSE))</f>
        <v>0</v>
      </c>
      <c r="F139" s="8" t="str">
        <f>IF(ISNA(VLOOKUP(A139,'DETAY-M'!$A:$I,6,FALSE))=TRUE, "0",VLOOKUP(A139,'DETAY-M'!$A:$I,6,FALSE))</f>
        <v>0</v>
      </c>
      <c r="G139" s="2">
        <f t="shared" si="2"/>
        <v>0</v>
      </c>
    </row>
    <row r="140" spans="1:7">
      <c r="A140" s="9" t="s">
        <v>309</v>
      </c>
      <c r="B140" s="13" t="s">
        <v>310</v>
      </c>
      <c r="C140" s="8" t="str">
        <f>IF(ISNA(VLOOKUP(A140,'DETAY-M'!$A:$I,3,FALSE))=TRUE, "0",VLOOKUP(A140,'DETAY-M'!$A:$I,3,FALSE))</f>
        <v>0</v>
      </c>
      <c r="D140" s="8" t="str">
        <f>IF(ISNA(VLOOKUP(A140,'DETAY-M'!$A:$I,4,FALSE))=TRUE, "0",VLOOKUP(A140,'DETAY-M'!$A:$I,4,FALSE))</f>
        <v>0</v>
      </c>
      <c r="E140" s="8" t="str">
        <f>IF(ISNA(VLOOKUP(A140,'DETAY-M'!$A:$I,5,FALSE))=TRUE, "0",VLOOKUP(A140,'DETAY-M'!$A:$I,5,FALSE))</f>
        <v>0</v>
      </c>
      <c r="F140" s="8" t="str">
        <f>IF(ISNA(VLOOKUP(A140,'DETAY-M'!$A:$I,6,FALSE))=TRUE, "0",VLOOKUP(A140,'DETAY-M'!$A:$I,6,FALSE))</f>
        <v>0</v>
      </c>
      <c r="G140" s="2">
        <f t="shared" si="2"/>
        <v>0</v>
      </c>
    </row>
    <row r="141" spans="1:7">
      <c r="A141" s="9" t="s">
        <v>64</v>
      </c>
      <c r="B141" s="13" t="s">
        <v>311</v>
      </c>
      <c r="C141" s="8" t="str">
        <f>IF(ISNA(VLOOKUP(A141,'DETAY-M'!$A:$I,3,FALSE))=TRUE, "0",VLOOKUP(A141,'DETAY-M'!$A:$I,3,FALSE))</f>
        <v>0</v>
      </c>
      <c r="D141" s="8" t="str">
        <f>IF(ISNA(VLOOKUP(A141,'DETAY-M'!$A:$I,4,FALSE))=TRUE, "0",VLOOKUP(A141,'DETAY-M'!$A:$I,4,FALSE))</f>
        <v>0</v>
      </c>
      <c r="E141" s="8" t="str">
        <f>IF(ISNA(VLOOKUP(A141,'DETAY-M'!$A:$I,5,FALSE))=TRUE, "0",VLOOKUP(A141,'DETAY-M'!$A:$I,5,FALSE))</f>
        <v>0</v>
      </c>
      <c r="F141" s="8" t="str">
        <f>IF(ISNA(VLOOKUP(A141,'DETAY-M'!$A:$I,6,FALSE))=TRUE, "0",VLOOKUP(A141,'DETAY-M'!$A:$I,6,FALSE))</f>
        <v>0</v>
      </c>
      <c r="G141" s="2">
        <f t="shared" si="2"/>
        <v>0</v>
      </c>
    </row>
    <row r="142" spans="1:7">
      <c r="A142" s="9" t="s">
        <v>65</v>
      </c>
      <c r="B142" s="13" t="s">
        <v>260</v>
      </c>
      <c r="C142" s="8" t="str">
        <f>IF(ISNA(VLOOKUP(A142,'DETAY-M'!$A:$I,3,FALSE))=TRUE, "0",VLOOKUP(A142,'DETAY-M'!$A:$I,3,FALSE))</f>
        <v>0</v>
      </c>
      <c r="D142" s="8" t="str">
        <f>IF(ISNA(VLOOKUP(A142,'DETAY-M'!$A:$I,4,FALSE))=TRUE, "0",VLOOKUP(A142,'DETAY-M'!$A:$I,4,FALSE))</f>
        <v>0</v>
      </c>
      <c r="E142" s="8" t="str">
        <f>IF(ISNA(VLOOKUP(A142,'DETAY-M'!$A:$I,5,FALSE))=TRUE, "0",VLOOKUP(A142,'DETAY-M'!$A:$I,5,FALSE))</f>
        <v>0</v>
      </c>
      <c r="F142" s="8" t="str">
        <f>IF(ISNA(VLOOKUP(A142,'DETAY-M'!$A:$I,6,FALSE))=TRUE, "0",VLOOKUP(A142,'DETAY-M'!$A:$I,6,FALSE))</f>
        <v>0</v>
      </c>
      <c r="G142" s="2">
        <f t="shared" si="2"/>
        <v>0</v>
      </c>
    </row>
    <row r="143" spans="1:7">
      <c r="A143" s="11" t="s">
        <v>66</v>
      </c>
      <c r="B143" s="16" t="s">
        <v>261</v>
      </c>
      <c r="C143" s="8" t="str">
        <f>IF(ISNA(VLOOKUP(A143,'DETAY-M'!$A:$I,3,FALSE))=TRUE, "0",VLOOKUP(A143,'DETAY-M'!$A:$I,3,FALSE))</f>
        <v>0</v>
      </c>
      <c r="D143" s="8" t="str">
        <f>IF(ISNA(VLOOKUP(A143,'DETAY-M'!$A:$I,4,FALSE))=TRUE, "0",VLOOKUP(A143,'DETAY-M'!$A:$I,4,FALSE))</f>
        <v>0</v>
      </c>
      <c r="E143" s="8" t="str">
        <f>IF(ISNA(VLOOKUP(A143,'DETAY-M'!$A:$I,5,FALSE))=TRUE, "0",VLOOKUP(A143,'DETAY-M'!$A:$I,5,FALSE))</f>
        <v>0</v>
      </c>
      <c r="F143" s="8" t="str">
        <f>IF(ISNA(VLOOKUP(A143,'DETAY-M'!$A:$I,6,FALSE))=TRUE, "0",VLOOKUP(A143,'DETAY-M'!$A:$I,6,FALSE))</f>
        <v>0</v>
      </c>
      <c r="G143" s="2">
        <f t="shared" si="2"/>
        <v>0</v>
      </c>
    </row>
    <row r="144" spans="1:7">
      <c r="A144" s="10" t="s">
        <v>312</v>
      </c>
      <c r="B144" s="15" t="s">
        <v>266</v>
      </c>
      <c r="C144" s="8" t="str">
        <f>IF(ISNA(VLOOKUP(A144,'DETAY-M'!$A:$I,3,FALSE))=TRUE, "0",VLOOKUP(A144,'DETAY-M'!$A:$I,3,FALSE))</f>
        <v>0</v>
      </c>
      <c r="D144" s="8" t="str">
        <f>IF(ISNA(VLOOKUP(A144,'DETAY-M'!$A:$I,4,FALSE))=TRUE, "0",VLOOKUP(A144,'DETAY-M'!$A:$I,4,FALSE))</f>
        <v>0</v>
      </c>
      <c r="E144" s="8" t="str">
        <f>IF(ISNA(VLOOKUP(A144,'DETAY-M'!$A:$I,5,FALSE))=TRUE, "0",VLOOKUP(A144,'DETAY-M'!$A:$I,5,FALSE))</f>
        <v>0</v>
      </c>
      <c r="F144" s="8" t="str">
        <f>IF(ISNA(VLOOKUP(A144,'DETAY-M'!$A:$I,6,FALSE))=TRUE, "0",VLOOKUP(A144,'DETAY-M'!$A:$I,6,FALSE))</f>
        <v>0</v>
      </c>
      <c r="G144" s="2">
        <f t="shared" si="2"/>
        <v>0</v>
      </c>
    </row>
    <row r="145" spans="1:7">
      <c r="A145" s="9" t="s">
        <v>313</v>
      </c>
      <c r="B145" s="13" t="s">
        <v>267</v>
      </c>
      <c r="C145" s="8" t="str">
        <f>IF(ISNA(VLOOKUP(A145,'DETAY-M'!$A:$I,3,FALSE))=TRUE, "0",VLOOKUP(A145,'DETAY-M'!$A:$I,3,FALSE))</f>
        <v>0</v>
      </c>
      <c r="D145" s="8" t="str">
        <f>IF(ISNA(VLOOKUP(A145,'DETAY-M'!$A:$I,4,FALSE))=TRUE, "0",VLOOKUP(A145,'DETAY-M'!$A:$I,4,FALSE))</f>
        <v>0</v>
      </c>
      <c r="E145" s="8" t="str">
        <f>IF(ISNA(VLOOKUP(A145,'DETAY-M'!$A:$I,5,FALSE))=TRUE, "0",VLOOKUP(A145,'DETAY-M'!$A:$I,5,FALSE))</f>
        <v>0</v>
      </c>
      <c r="F145" s="8" t="str">
        <f>IF(ISNA(VLOOKUP(A145,'DETAY-M'!$A:$I,6,FALSE))=TRUE, "0",VLOOKUP(A145,'DETAY-M'!$A:$I,6,FALSE))</f>
        <v>0</v>
      </c>
      <c r="G145" s="2">
        <f t="shared" si="2"/>
        <v>0</v>
      </c>
    </row>
    <row r="146" spans="1:7">
      <c r="A146" s="9" t="s">
        <v>314</v>
      </c>
      <c r="B146" s="13" t="s">
        <v>268</v>
      </c>
      <c r="C146" s="8" t="str">
        <f>IF(ISNA(VLOOKUP(A146,'DETAY-M'!$A:$I,3,FALSE))=TRUE, "0",VLOOKUP(A146,'DETAY-M'!$A:$I,3,FALSE))</f>
        <v>0</v>
      </c>
      <c r="D146" s="8" t="str">
        <f>IF(ISNA(VLOOKUP(A146,'DETAY-M'!$A:$I,4,FALSE))=TRUE, "0",VLOOKUP(A146,'DETAY-M'!$A:$I,4,FALSE))</f>
        <v>0</v>
      </c>
      <c r="E146" s="8" t="str">
        <f>IF(ISNA(VLOOKUP(A146,'DETAY-M'!$A:$I,5,FALSE))=TRUE, "0",VLOOKUP(A146,'DETAY-M'!$A:$I,5,FALSE))</f>
        <v>0</v>
      </c>
      <c r="F146" s="8" t="str">
        <f>IF(ISNA(VLOOKUP(A146,'DETAY-M'!$A:$I,6,FALSE))=TRUE, "0",VLOOKUP(A146,'DETAY-M'!$A:$I,6,FALSE))</f>
        <v>0</v>
      </c>
      <c r="G146" s="2">
        <f t="shared" si="2"/>
        <v>0</v>
      </c>
    </row>
    <row r="147" spans="1:7">
      <c r="A147" s="9" t="s">
        <v>315</v>
      </c>
      <c r="B147" s="13" t="s">
        <v>269</v>
      </c>
      <c r="C147" s="8" t="str">
        <f>IF(ISNA(VLOOKUP(A147,'DETAY-M'!$A:$I,3,FALSE))=TRUE, "0",VLOOKUP(A147,'DETAY-M'!$A:$I,3,FALSE))</f>
        <v>0</v>
      </c>
      <c r="D147" s="8" t="str">
        <f>IF(ISNA(VLOOKUP(A147,'DETAY-M'!$A:$I,4,FALSE))=TRUE, "0",VLOOKUP(A147,'DETAY-M'!$A:$I,4,FALSE))</f>
        <v>0</v>
      </c>
      <c r="E147" s="8" t="str">
        <f>IF(ISNA(VLOOKUP(A147,'DETAY-M'!$A:$I,5,FALSE))=TRUE, "0",VLOOKUP(A147,'DETAY-M'!$A:$I,5,FALSE))</f>
        <v>0</v>
      </c>
      <c r="F147" s="8" t="str">
        <f>IF(ISNA(VLOOKUP(A147,'DETAY-M'!$A:$I,6,FALSE))=TRUE, "0",VLOOKUP(A147,'DETAY-M'!$A:$I,6,FALSE))</f>
        <v>0</v>
      </c>
      <c r="G147" s="2">
        <f t="shared" si="2"/>
        <v>0</v>
      </c>
    </row>
    <row r="148" spans="1:7">
      <c r="A148" s="10" t="s">
        <v>316</v>
      </c>
      <c r="B148" s="15" t="s">
        <v>271</v>
      </c>
      <c r="C148" s="8" t="str">
        <f>IF(ISNA(VLOOKUP(A148,'DETAY-M'!$A:$I,3,FALSE))=TRUE, "0",VLOOKUP(A148,'DETAY-M'!$A:$I,3,FALSE))</f>
        <v>0</v>
      </c>
      <c r="D148" s="8" t="str">
        <f>IF(ISNA(VLOOKUP(A148,'DETAY-M'!$A:$I,4,FALSE))=TRUE, "0",VLOOKUP(A148,'DETAY-M'!$A:$I,4,FALSE))</f>
        <v>0</v>
      </c>
      <c r="E148" s="8" t="str">
        <f>IF(ISNA(VLOOKUP(A148,'DETAY-M'!$A:$I,5,FALSE))=TRUE, "0",VLOOKUP(A148,'DETAY-M'!$A:$I,5,FALSE))</f>
        <v>0</v>
      </c>
      <c r="F148" s="8" t="str">
        <f>IF(ISNA(VLOOKUP(A148,'DETAY-M'!$A:$I,6,FALSE))=TRUE, "0",VLOOKUP(A148,'DETAY-M'!$A:$I,6,FALSE))</f>
        <v>0</v>
      </c>
      <c r="G148" s="2">
        <f t="shared" si="2"/>
        <v>0</v>
      </c>
    </row>
    <row r="149" spans="1:7">
      <c r="A149" s="9" t="s">
        <v>317</v>
      </c>
      <c r="B149" s="13" t="s">
        <v>273</v>
      </c>
      <c r="C149" s="8" t="str">
        <f>IF(ISNA(VLOOKUP(A149,'DETAY-M'!$A:$I,3,FALSE))=TRUE, "0",VLOOKUP(A149,'DETAY-M'!$A:$I,3,FALSE))</f>
        <v>0</v>
      </c>
      <c r="D149" s="8" t="str">
        <f>IF(ISNA(VLOOKUP(A149,'DETAY-M'!$A:$I,4,FALSE))=TRUE, "0",VLOOKUP(A149,'DETAY-M'!$A:$I,4,FALSE))</f>
        <v>0</v>
      </c>
      <c r="E149" s="8" t="str">
        <f>IF(ISNA(VLOOKUP(A149,'DETAY-M'!$A:$I,5,FALSE))=TRUE, "0",VLOOKUP(A149,'DETAY-M'!$A:$I,5,FALSE))</f>
        <v>0</v>
      </c>
      <c r="F149" s="8" t="str">
        <f>IF(ISNA(VLOOKUP(A149,'DETAY-M'!$A:$I,6,FALSE))=TRUE, "0",VLOOKUP(A149,'DETAY-M'!$A:$I,6,FALSE))</f>
        <v>0</v>
      </c>
      <c r="G149" s="2">
        <f t="shared" si="2"/>
        <v>0</v>
      </c>
    </row>
    <row r="150" spans="1:7">
      <c r="A150" s="9" t="s">
        <v>318</v>
      </c>
      <c r="B150" s="13" t="s">
        <v>274</v>
      </c>
      <c r="C150" s="8" t="str">
        <f>IF(ISNA(VLOOKUP(A150,'DETAY-M'!$A:$I,3,FALSE))=TRUE, "0",VLOOKUP(A150,'DETAY-M'!$A:$I,3,FALSE))</f>
        <v>0</v>
      </c>
      <c r="D150" s="8" t="str">
        <f>IF(ISNA(VLOOKUP(A150,'DETAY-M'!$A:$I,4,FALSE))=TRUE, "0",VLOOKUP(A150,'DETAY-M'!$A:$I,4,FALSE))</f>
        <v>0</v>
      </c>
      <c r="E150" s="8" t="str">
        <f>IF(ISNA(VLOOKUP(A150,'DETAY-M'!$A:$I,5,FALSE))=TRUE, "0",VLOOKUP(A150,'DETAY-M'!$A:$I,5,FALSE))</f>
        <v>0</v>
      </c>
      <c r="F150" s="8" t="str">
        <f>IF(ISNA(VLOOKUP(A150,'DETAY-M'!$A:$I,6,FALSE))=TRUE, "0",VLOOKUP(A150,'DETAY-M'!$A:$I,6,FALSE))</f>
        <v>0</v>
      </c>
      <c r="G150" s="2">
        <f t="shared" si="2"/>
        <v>0</v>
      </c>
    </row>
    <row r="151" spans="1:7">
      <c r="A151" s="9" t="s">
        <v>319</v>
      </c>
      <c r="B151" s="13" t="s">
        <v>275</v>
      </c>
      <c r="C151" s="8" t="str">
        <f>IF(ISNA(VLOOKUP(A151,'DETAY-M'!$A:$I,3,FALSE))=TRUE, "0",VLOOKUP(A151,'DETAY-M'!$A:$I,3,FALSE))</f>
        <v>0</v>
      </c>
      <c r="D151" s="8" t="str">
        <f>IF(ISNA(VLOOKUP(A151,'DETAY-M'!$A:$I,4,FALSE))=TRUE, "0",VLOOKUP(A151,'DETAY-M'!$A:$I,4,FALSE))</f>
        <v>0</v>
      </c>
      <c r="E151" s="8" t="str">
        <f>IF(ISNA(VLOOKUP(A151,'DETAY-M'!$A:$I,5,FALSE))=TRUE, "0",VLOOKUP(A151,'DETAY-M'!$A:$I,5,FALSE))</f>
        <v>0</v>
      </c>
      <c r="F151" s="8" t="str">
        <f>IF(ISNA(VLOOKUP(A151,'DETAY-M'!$A:$I,6,FALSE))=TRUE, "0",VLOOKUP(A151,'DETAY-M'!$A:$I,6,FALSE))</f>
        <v>0</v>
      </c>
      <c r="G151" s="2">
        <f t="shared" si="2"/>
        <v>0</v>
      </c>
    </row>
    <row r="152" spans="1:7">
      <c r="A152" s="9" t="s">
        <v>320</v>
      </c>
      <c r="B152" s="13" t="s">
        <v>321</v>
      </c>
      <c r="C152" s="8" t="str">
        <f>IF(ISNA(VLOOKUP(A152,'DETAY-M'!$A:$I,3,FALSE))=TRUE, "0",VLOOKUP(A152,'DETAY-M'!$A:$I,3,FALSE))</f>
        <v>0</v>
      </c>
      <c r="D152" s="8" t="str">
        <f>IF(ISNA(VLOOKUP(A152,'DETAY-M'!$A:$I,4,FALSE))=TRUE, "0",VLOOKUP(A152,'DETAY-M'!$A:$I,4,FALSE))</f>
        <v>0</v>
      </c>
      <c r="E152" s="8" t="str">
        <f>IF(ISNA(VLOOKUP(A152,'DETAY-M'!$A:$I,5,FALSE))=TRUE, "0",VLOOKUP(A152,'DETAY-M'!$A:$I,5,FALSE))</f>
        <v>0</v>
      </c>
      <c r="F152" s="8" t="str">
        <f>IF(ISNA(VLOOKUP(A152,'DETAY-M'!$A:$I,6,FALSE))=TRUE, "0",VLOOKUP(A152,'DETAY-M'!$A:$I,6,FALSE))</f>
        <v>0</v>
      </c>
      <c r="G152" s="2">
        <f t="shared" si="2"/>
        <v>0</v>
      </c>
    </row>
    <row r="153" spans="1:7">
      <c r="A153" s="9" t="s">
        <v>322</v>
      </c>
      <c r="B153" s="13" t="s">
        <v>279</v>
      </c>
      <c r="C153" s="8" t="str">
        <f>IF(ISNA(VLOOKUP(A153,'DETAY-M'!$A:$I,3,FALSE))=TRUE, "0",VLOOKUP(A153,'DETAY-M'!$A:$I,3,FALSE))</f>
        <v>0</v>
      </c>
      <c r="D153" s="8" t="str">
        <f>IF(ISNA(VLOOKUP(A153,'DETAY-M'!$A:$I,4,FALSE))=TRUE, "0",VLOOKUP(A153,'DETAY-M'!$A:$I,4,FALSE))</f>
        <v>0</v>
      </c>
      <c r="E153" s="8" t="str">
        <f>IF(ISNA(VLOOKUP(A153,'DETAY-M'!$A:$I,5,FALSE))=TRUE, "0",VLOOKUP(A153,'DETAY-M'!$A:$I,5,FALSE))</f>
        <v>0</v>
      </c>
      <c r="F153" s="8" t="str">
        <f>IF(ISNA(VLOOKUP(A153,'DETAY-M'!$A:$I,6,FALSE))=TRUE, "0",VLOOKUP(A153,'DETAY-M'!$A:$I,6,FALSE))</f>
        <v>0</v>
      </c>
      <c r="G153" s="2">
        <f t="shared" si="2"/>
        <v>0</v>
      </c>
    </row>
    <row r="154" spans="1:7">
      <c r="A154" s="9" t="s">
        <v>323</v>
      </c>
      <c r="B154" s="13" t="s">
        <v>281</v>
      </c>
      <c r="C154" s="8" t="str">
        <f>IF(ISNA(VLOOKUP(A154,'DETAY-M'!$A:$I,3,FALSE))=TRUE, "0",VLOOKUP(A154,'DETAY-M'!$A:$I,3,FALSE))</f>
        <v>0</v>
      </c>
      <c r="D154" s="8" t="str">
        <f>IF(ISNA(VLOOKUP(A154,'DETAY-M'!$A:$I,4,FALSE))=TRUE, "0",VLOOKUP(A154,'DETAY-M'!$A:$I,4,FALSE))</f>
        <v>0</v>
      </c>
      <c r="E154" s="8" t="str">
        <f>IF(ISNA(VLOOKUP(A154,'DETAY-M'!$A:$I,5,FALSE))=TRUE, "0",VLOOKUP(A154,'DETAY-M'!$A:$I,5,FALSE))</f>
        <v>0</v>
      </c>
      <c r="F154" s="8" t="str">
        <f>IF(ISNA(VLOOKUP(A154,'DETAY-M'!$A:$I,6,FALSE))=TRUE, "0",VLOOKUP(A154,'DETAY-M'!$A:$I,6,FALSE))</f>
        <v>0</v>
      </c>
      <c r="G154" s="2">
        <f t="shared" si="2"/>
        <v>0</v>
      </c>
    </row>
    <row r="155" spans="1:7">
      <c r="A155" s="10" t="s">
        <v>324</v>
      </c>
      <c r="B155" s="15" t="s">
        <v>283</v>
      </c>
      <c r="C155" s="8" t="str">
        <f>IF(ISNA(VLOOKUP(A155,'DETAY-M'!$A:$I,3,FALSE))=TRUE, "0",VLOOKUP(A155,'DETAY-M'!$A:$I,3,FALSE))</f>
        <v>0</v>
      </c>
      <c r="D155" s="8" t="str">
        <f>IF(ISNA(VLOOKUP(A155,'DETAY-M'!$A:$I,4,FALSE))=TRUE, "0",VLOOKUP(A155,'DETAY-M'!$A:$I,4,FALSE))</f>
        <v>0</v>
      </c>
      <c r="E155" s="8" t="str">
        <f>IF(ISNA(VLOOKUP(A155,'DETAY-M'!$A:$I,5,FALSE))=TRUE, "0",VLOOKUP(A155,'DETAY-M'!$A:$I,5,FALSE))</f>
        <v>0</v>
      </c>
      <c r="F155" s="8" t="str">
        <f>IF(ISNA(VLOOKUP(A155,'DETAY-M'!$A:$I,6,FALSE))=TRUE, "0",VLOOKUP(A155,'DETAY-M'!$A:$I,6,FALSE))</f>
        <v>0</v>
      </c>
      <c r="G155" s="2">
        <f t="shared" si="2"/>
        <v>0</v>
      </c>
    </row>
    <row r="156" spans="1:7">
      <c r="A156" s="9" t="s">
        <v>67</v>
      </c>
      <c r="B156" s="13" t="s">
        <v>325</v>
      </c>
      <c r="C156" s="8" t="str">
        <f>IF(ISNA(VLOOKUP(A156,'DETAY-M'!$A:$I,3,FALSE))=TRUE, "0",VLOOKUP(A156,'DETAY-M'!$A:$I,3,FALSE))</f>
        <v>0</v>
      </c>
      <c r="D156" s="8" t="str">
        <f>IF(ISNA(VLOOKUP(A156,'DETAY-M'!$A:$I,4,FALSE))=TRUE, "0",VLOOKUP(A156,'DETAY-M'!$A:$I,4,FALSE))</f>
        <v>0</v>
      </c>
      <c r="E156" s="8" t="str">
        <f>IF(ISNA(VLOOKUP(A156,'DETAY-M'!$A:$I,5,FALSE))=TRUE, "0",VLOOKUP(A156,'DETAY-M'!$A:$I,5,FALSE))</f>
        <v>0</v>
      </c>
      <c r="F156" s="8" t="str">
        <f>IF(ISNA(VLOOKUP(A156,'DETAY-M'!$A:$I,6,FALSE))=TRUE, "0",VLOOKUP(A156,'DETAY-M'!$A:$I,6,FALSE))</f>
        <v>0</v>
      </c>
      <c r="G156" s="2">
        <f t="shared" si="2"/>
        <v>0</v>
      </c>
    </row>
    <row r="157" spans="1:7">
      <c r="A157" s="138" t="s">
        <v>326</v>
      </c>
      <c r="B157" s="143" t="s">
        <v>284</v>
      </c>
      <c r="C157" s="140" t="str">
        <f>IF(ISNA(VLOOKUP(A157,'DETAY-M'!$A:$I,3,FALSE))=TRUE, "0",VLOOKUP(A157,'DETAY-M'!$A:$I,3,FALSE))</f>
        <v>0</v>
      </c>
      <c r="D157" s="140" t="str">
        <f>IF(ISNA(VLOOKUP(A157,'DETAY-M'!$A:$I,4,FALSE))=TRUE, "0",VLOOKUP(A157,'DETAY-M'!$A:$I,4,FALSE))</f>
        <v>0</v>
      </c>
      <c r="E157" s="140" t="str">
        <f>IF(ISNA(VLOOKUP(A157,'DETAY-M'!$A:$I,5,FALSE))=TRUE, "0",VLOOKUP(A157,'DETAY-M'!$A:$I,5,FALSE))</f>
        <v>0</v>
      </c>
      <c r="F157" s="140" t="str">
        <f>IF(ISNA(VLOOKUP(A157,'DETAY-M'!$A:$I,6,FALSE))=TRUE, "0",VLOOKUP(A157,'DETAY-M'!$A:$I,6,FALSE))</f>
        <v>0</v>
      </c>
      <c r="G157" s="2">
        <f t="shared" si="2"/>
        <v>0</v>
      </c>
    </row>
    <row r="158" spans="1:7">
      <c r="A158" s="138" t="s">
        <v>327</v>
      </c>
      <c r="B158" s="143" t="s">
        <v>286</v>
      </c>
      <c r="C158" s="140" t="str">
        <f>IF(ISNA(VLOOKUP(A158,'DETAY-M'!$A:$I,3,FALSE))=TRUE, "0",VLOOKUP(A158,'DETAY-M'!$A:$I,3,FALSE))</f>
        <v>0</v>
      </c>
      <c r="D158" s="140" t="str">
        <f>IF(ISNA(VLOOKUP(A158,'DETAY-M'!$A:$I,4,FALSE))=TRUE, "0",VLOOKUP(A158,'DETAY-M'!$A:$I,4,FALSE))</f>
        <v>0</v>
      </c>
      <c r="E158" s="140" t="str">
        <f>IF(ISNA(VLOOKUP(A158,'DETAY-M'!$A:$I,5,FALSE))=TRUE, "0",VLOOKUP(A158,'DETAY-M'!$A:$I,5,FALSE))</f>
        <v>0</v>
      </c>
      <c r="F158" s="140" t="str">
        <f>IF(ISNA(VLOOKUP(A158,'DETAY-M'!$A:$I,6,FALSE))=TRUE, "0",VLOOKUP(A158,'DETAY-M'!$A:$I,6,FALSE))</f>
        <v>0</v>
      </c>
      <c r="G158" s="2">
        <f t="shared" si="2"/>
        <v>0</v>
      </c>
    </row>
    <row r="159" spans="1:7">
      <c r="A159" s="9" t="s">
        <v>328</v>
      </c>
      <c r="B159" s="13" t="s">
        <v>295</v>
      </c>
      <c r="C159" s="8" t="str">
        <f>IF(ISNA(VLOOKUP(A159,'DETAY-M'!$A:$I,3,FALSE))=TRUE, "0",VLOOKUP(A159,'DETAY-M'!$A:$I,3,FALSE))</f>
        <v>0</v>
      </c>
      <c r="D159" s="8" t="str">
        <f>IF(ISNA(VLOOKUP(A159,'DETAY-M'!$A:$I,4,FALSE))=TRUE, "0",VLOOKUP(A159,'DETAY-M'!$A:$I,4,FALSE))</f>
        <v>0</v>
      </c>
      <c r="E159" s="8" t="str">
        <f>IF(ISNA(VLOOKUP(A159,'DETAY-M'!$A:$I,5,FALSE))=TRUE, "0",VLOOKUP(A159,'DETAY-M'!$A:$I,5,FALSE))</f>
        <v>0</v>
      </c>
      <c r="F159" s="8" t="str">
        <f>IF(ISNA(VLOOKUP(A159,'DETAY-M'!$A:$I,6,FALSE))=TRUE, "0",VLOOKUP(A159,'DETAY-M'!$A:$I,6,FALSE))</f>
        <v>0</v>
      </c>
      <c r="G159" s="2">
        <f t="shared" si="2"/>
        <v>0</v>
      </c>
    </row>
    <row r="160" spans="1:7">
      <c r="A160" s="9" t="s">
        <v>329</v>
      </c>
      <c r="B160" s="13" t="s">
        <v>299</v>
      </c>
      <c r="C160" s="8" t="str">
        <f>IF(ISNA(VLOOKUP(A160,'DETAY-M'!$A:$I,3,FALSE))=TRUE, "0",VLOOKUP(A160,'DETAY-M'!$A:$I,3,FALSE))</f>
        <v>0</v>
      </c>
      <c r="D160" s="8" t="str">
        <f>IF(ISNA(VLOOKUP(A160,'DETAY-M'!$A:$I,4,FALSE))=TRUE, "0",VLOOKUP(A160,'DETAY-M'!$A:$I,4,FALSE))</f>
        <v>0</v>
      </c>
      <c r="E160" s="8" t="str">
        <f>IF(ISNA(VLOOKUP(A160,'DETAY-M'!$A:$I,5,FALSE))=TRUE, "0",VLOOKUP(A160,'DETAY-M'!$A:$I,5,FALSE))</f>
        <v>0</v>
      </c>
      <c r="F160" s="8" t="str">
        <f>IF(ISNA(VLOOKUP(A160,'DETAY-M'!$A:$I,6,FALSE))=TRUE, "0",VLOOKUP(A160,'DETAY-M'!$A:$I,6,FALSE))</f>
        <v>0</v>
      </c>
      <c r="G160" s="2">
        <f t="shared" si="2"/>
        <v>0</v>
      </c>
    </row>
    <row r="161" spans="1:7">
      <c r="A161" s="138" t="s">
        <v>330</v>
      </c>
      <c r="B161" s="143" t="s">
        <v>331</v>
      </c>
      <c r="C161" s="140" t="str">
        <f>IF(ISNA(VLOOKUP(A161,'DETAY-M'!$A:$I,3,FALSE))=TRUE, "0",VLOOKUP(A161,'DETAY-M'!$A:$I,3,FALSE))</f>
        <v>0</v>
      </c>
      <c r="D161" s="140" t="str">
        <f>IF(ISNA(VLOOKUP(A161,'DETAY-M'!$A:$I,4,FALSE))=TRUE, "0",VLOOKUP(A161,'DETAY-M'!$A:$I,4,FALSE))</f>
        <v>0</v>
      </c>
      <c r="E161" s="140" t="str">
        <f>IF(ISNA(VLOOKUP(A161,'DETAY-M'!$A:$I,5,FALSE))=TRUE, "0",VLOOKUP(A161,'DETAY-M'!$A:$I,5,FALSE))</f>
        <v>0</v>
      </c>
      <c r="F161" s="140" t="str">
        <f>IF(ISNA(VLOOKUP(A161,'DETAY-M'!$A:$I,6,FALSE))=TRUE, "0",VLOOKUP(A161,'DETAY-M'!$A:$I,6,FALSE))</f>
        <v>0</v>
      </c>
      <c r="G161" s="2">
        <f t="shared" si="2"/>
        <v>0</v>
      </c>
    </row>
    <row r="162" spans="1:7">
      <c r="A162" s="9" t="s">
        <v>332</v>
      </c>
      <c r="B162" s="13" t="s">
        <v>301</v>
      </c>
      <c r="C162" s="8" t="str">
        <f>IF(ISNA(VLOOKUP(A162,'DETAY-M'!$A:$I,3,FALSE))=TRUE, "0",VLOOKUP(A162,'DETAY-M'!$A:$I,3,FALSE))</f>
        <v>0</v>
      </c>
      <c r="D162" s="8" t="str">
        <f>IF(ISNA(VLOOKUP(A162,'DETAY-M'!$A:$I,4,FALSE))=TRUE, "0",VLOOKUP(A162,'DETAY-M'!$A:$I,4,FALSE))</f>
        <v>0</v>
      </c>
      <c r="E162" s="8" t="str">
        <f>IF(ISNA(VLOOKUP(A162,'DETAY-M'!$A:$I,5,FALSE))=TRUE, "0",VLOOKUP(A162,'DETAY-M'!$A:$I,5,FALSE))</f>
        <v>0</v>
      </c>
      <c r="F162" s="8" t="str">
        <f>IF(ISNA(VLOOKUP(A162,'DETAY-M'!$A:$I,6,FALSE))=TRUE, "0",VLOOKUP(A162,'DETAY-M'!$A:$I,6,FALSE))</f>
        <v>0</v>
      </c>
      <c r="G162" s="2">
        <f t="shared" si="2"/>
        <v>0</v>
      </c>
    </row>
    <row r="163" spans="1:7">
      <c r="A163" s="9" t="s">
        <v>333</v>
      </c>
      <c r="B163" s="13" t="s">
        <v>334</v>
      </c>
      <c r="C163" s="8" t="str">
        <f>IF(ISNA(VLOOKUP(A163,'DETAY-M'!$A:$I,3,FALSE))=TRUE, "0",VLOOKUP(A163,'DETAY-M'!$A:$I,3,FALSE))</f>
        <v>0</v>
      </c>
      <c r="D163" s="8" t="str">
        <f>IF(ISNA(VLOOKUP(A163,'DETAY-M'!$A:$I,4,FALSE))=TRUE, "0",VLOOKUP(A163,'DETAY-M'!$A:$I,4,FALSE))</f>
        <v>0</v>
      </c>
      <c r="E163" s="8" t="str">
        <f>IF(ISNA(VLOOKUP(A163,'DETAY-M'!$A:$I,5,FALSE))=TRUE, "0",VLOOKUP(A163,'DETAY-M'!$A:$I,5,FALSE))</f>
        <v>0</v>
      </c>
      <c r="F163" s="8" t="str">
        <f>IF(ISNA(VLOOKUP(A163,'DETAY-M'!$A:$I,6,FALSE))=TRUE, "0",VLOOKUP(A163,'DETAY-M'!$A:$I,6,FALSE))</f>
        <v>0</v>
      </c>
      <c r="G163" s="2">
        <f t="shared" si="2"/>
        <v>0</v>
      </c>
    </row>
    <row r="164" spans="1:7">
      <c r="A164" s="9" t="s">
        <v>335</v>
      </c>
      <c r="B164" s="13" t="s">
        <v>336</v>
      </c>
      <c r="C164" s="8" t="str">
        <f>IF(ISNA(VLOOKUP(A164,'DETAY-M'!$A:$I,3,FALSE))=TRUE, "0",VLOOKUP(A164,'DETAY-M'!$A:$I,3,FALSE))</f>
        <v>0</v>
      </c>
      <c r="D164" s="8" t="str">
        <f>IF(ISNA(VLOOKUP(A164,'DETAY-M'!$A:$I,4,FALSE))=TRUE, "0",VLOOKUP(A164,'DETAY-M'!$A:$I,4,FALSE))</f>
        <v>0</v>
      </c>
      <c r="E164" s="8" t="str">
        <f>IF(ISNA(VLOOKUP(A164,'DETAY-M'!$A:$I,5,FALSE))=TRUE, "0",VLOOKUP(A164,'DETAY-M'!$A:$I,5,FALSE))</f>
        <v>0</v>
      </c>
      <c r="F164" s="8" t="str">
        <f>IF(ISNA(VLOOKUP(A164,'DETAY-M'!$A:$I,6,FALSE))=TRUE, "0",VLOOKUP(A164,'DETAY-M'!$A:$I,6,FALSE))</f>
        <v>0</v>
      </c>
      <c r="G164" s="2">
        <f t="shared" si="2"/>
        <v>0</v>
      </c>
    </row>
    <row r="165" spans="1:7">
      <c r="A165" s="9" t="s">
        <v>337</v>
      </c>
      <c r="B165" s="13" t="s">
        <v>338</v>
      </c>
      <c r="C165" s="8" t="str">
        <f>IF(ISNA(VLOOKUP(A165,'DETAY-M'!$A:$I,3,FALSE))=TRUE, "0",VLOOKUP(A165,'DETAY-M'!$A:$I,3,FALSE))</f>
        <v>0</v>
      </c>
      <c r="D165" s="8" t="str">
        <f>IF(ISNA(VLOOKUP(A165,'DETAY-M'!$A:$I,4,FALSE))=TRUE, "0",VLOOKUP(A165,'DETAY-M'!$A:$I,4,FALSE))</f>
        <v>0</v>
      </c>
      <c r="E165" s="8" t="str">
        <f>IF(ISNA(VLOOKUP(A165,'DETAY-M'!$A:$I,5,FALSE))=TRUE, "0",VLOOKUP(A165,'DETAY-M'!$A:$I,5,FALSE))</f>
        <v>0</v>
      </c>
      <c r="F165" s="8" t="str">
        <f>IF(ISNA(VLOOKUP(A165,'DETAY-M'!$A:$I,6,FALSE))=TRUE, "0",VLOOKUP(A165,'DETAY-M'!$A:$I,6,FALSE))</f>
        <v>0</v>
      </c>
      <c r="G165" s="2">
        <f t="shared" si="2"/>
        <v>0</v>
      </c>
    </row>
    <row r="166" spans="1:7">
      <c r="A166" s="138" t="s">
        <v>68</v>
      </c>
      <c r="B166" s="143" t="s">
        <v>339</v>
      </c>
      <c r="C166" s="140" t="str">
        <f>IF(ISNA(VLOOKUP(A166,'DETAY-M'!$A:$I,3,FALSE))=TRUE, "0",VLOOKUP(A166,'DETAY-M'!$A:$I,3,FALSE))</f>
        <v>0</v>
      </c>
      <c r="D166" s="140" t="str">
        <f>IF(ISNA(VLOOKUP(A166,'DETAY-M'!$A:$I,4,FALSE))=TRUE, "0",VLOOKUP(A166,'DETAY-M'!$A:$I,4,FALSE))</f>
        <v>0</v>
      </c>
      <c r="E166" s="140" t="str">
        <f>IF(ISNA(VLOOKUP(A166,'DETAY-M'!$A:$I,5,FALSE))=TRUE, "0",VLOOKUP(A166,'DETAY-M'!$A:$I,5,FALSE))</f>
        <v>0</v>
      </c>
      <c r="F166" s="140" t="str">
        <f>IF(ISNA(VLOOKUP(A166,'DETAY-M'!$A:$I,6,FALSE))=TRUE, "0",VLOOKUP(A166,'DETAY-M'!$A:$I,6,FALSE))</f>
        <v>0</v>
      </c>
      <c r="G166" s="2">
        <f t="shared" si="2"/>
        <v>0</v>
      </c>
    </row>
    <row r="167" spans="1:7">
      <c r="A167" s="10" t="s">
        <v>69</v>
      </c>
      <c r="B167" s="15" t="s">
        <v>340</v>
      </c>
      <c r="C167" s="8" t="str">
        <f>IF(ISNA(VLOOKUP(A167,'DETAY-M'!$A:$I,3,FALSE))=TRUE, "0",VLOOKUP(A167,'DETAY-M'!$A:$I,3,FALSE))</f>
        <v>0</v>
      </c>
      <c r="D167" s="8" t="str">
        <f>IF(ISNA(VLOOKUP(A167,'DETAY-M'!$A:$I,4,FALSE))=TRUE, "0",VLOOKUP(A167,'DETAY-M'!$A:$I,4,FALSE))</f>
        <v>0</v>
      </c>
      <c r="E167" s="8" t="str">
        <f>IF(ISNA(VLOOKUP(A167,'DETAY-M'!$A:$I,5,FALSE))=TRUE, "0",VLOOKUP(A167,'DETAY-M'!$A:$I,5,FALSE))</f>
        <v>0</v>
      </c>
      <c r="F167" s="8" t="str">
        <f>IF(ISNA(VLOOKUP(A167,'DETAY-M'!$A:$I,6,FALSE))=TRUE, "0",VLOOKUP(A167,'DETAY-M'!$A:$I,6,FALSE))</f>
        <v>0</v>
      </c>
      <c r="G167" s="2">
        <f t="shared" si="2"/>
        <v>0</v>
      </c>
    </row>
    <row r="168" spans="1:7">
      <c r="A168" s="138" t="s">
        <v>70</v>
      </c>
      <c r="B168" s="143" t="s">
        <v>341</v>
      </c>
      <c r="C168" s="140" t="str">
        <f>IF(ISNA(VLOOKUP(A168,'DETAY-M'!$A:$I,3,FALSE))=TRUE, "0",VLOOKUP(A168,'DETAY-M'!$A:$I,3,FALSE))</f>
        <v>0</v>
      </c>
      <c r="D168" s="140" t="str">
        <f>IF(ISNA(VLOOKUP(A168,'DETAY-M'!$A:$I,4,FALSE))=TRUE, "0",VLOOKUP(A168,'DETAY-M'!$A:$I,4,FALSE))</f>
        <v>0</v>
      </c>
      <c r="E168" s="140" t="str">
        <f>IF(ISNA(VLOOKUP(A168,'DETAY-M'!$A:$I,5,FALSE))=TRUE, "0",VLOOKUP(A168,'DETAY-M'!$A:$I,5,FALSE))</f>
        <v>0</v>
      </c>
      <c r="F168" s="140" t="str">
        <f>IF(ISNA(VLOOKUP(A168,'DETAY-M'!$A:$I,6,FALSE))=TRUE, "0",VLOOKUP(A168,'DETAY-M'!$A:$I,6,FALSE))</f>
        <v>0</v>
      </c>
      <c r="G168" s="2">
        <f t="shared" ref="G168:G231" si="3">IF(E168&lt;F168,F168-E168,F168-E168)</f>
        <v>0</v>
      </c>
    </row>
    <row r="169" spans="1:7">
      <c r="A169" s="138" t="s">
        <v>342</v>
      </c>
      <c r="B169" s="143" t="s">
        <v>343</v>
      </c>
      <c r="C169" s="140" t="str">
        <f>IF(ISNA(VLOOKUP(A169,'DETAY-M'!$A:$I,3,FALSE))=TRUE, "0",VLOOKUP(A169,'DETAY-M'!$A:$I,3,FALSE))</f>
        <v>0</v>
      </c>
      <c r="D169" s="140" t="str">
        <f>IF(ISNA(VLOOKUP(A169,'DETAY-M'!$A:$I,4,FALSE))=TRUE, "0",VLOOKUP(A169,'DETAY-M'!$A:$I,4,FALSE))</f>
        <v>0</v>
      </c>
      <c r="E169" s="140" t="str">
        <f>IF(ISNA(VLOOKUP(A169,'DETAY-M'!$A:$I,5,FALSE))=TRUE, "0",VLOOKUP(A169,'DETAY-M'!$A:$I,5,FALSE))</f>
        <v>0</v>
      </c>
      <c r="F169" s="140" t="str">
        <f>IF(ISNA(VLOOKUP(A169,'DETAY-M'!$A:$I,6,FALSE))=TRUE, "0",VLOOKUP(A169,'DETAY-M'!$A:$I,6,FALSE))</f>
        <v>0</v>
      </c>
      <c r="G169" s="2">
        <f t="shared" si="3"/>
        <v>0</v>
      </c>
    </row>
    <row r="170" spans="1:7">
      <c r="A170" s="138" t="s">
        <v>344</v>
      </c>
      <c r="B170" s="143" t="s">
        <v>345</v>
      </c>
      <c r="C170" s="140" t="str">
        <f>IF(ISNA(VLOOKUP(A170,'DETAY-M'!$A:$I,3,FALSE))=TRUE, "0",VLOOKUP(A170,'DETAY-M'!$A:$I,3,FALSE))</f>
        <v>0</v>
      </c>
      <c r="D170" s="140" t="str">
        <f>IF(ISNA(VLOOKUP(A170,'DETAY-M'!$A:$I,4,FALSE))=TRUE, "0",VLOOKUP(A170,'DETAY-M'!$A:$I,4,FALSE))</f>
        <v>0</v>
      </c>
      <c r="E170" s="140" t="str">
        <f>IF(ISNA(VLOOKUP(A170,'DETAY-M'!$A:$I,5,FALSE))=TRUE, "0",VLOOKUP(A170,'DETAY-M'!$A:$I,5,FALSE))</f>
        <v>0</v>
      </c>
      <c r="F170" s="140" t="str">
        <f>IF(ISNA(VLOOKUP(A170,'DETAY-M'!$A:$I,6,FALSE))=TRUE, "0",VLOOKUP(A170,'DETAY-M'!$A:$I,6,FALSE))</f>
        <v>0</v>
      </c>
      <c r="G170" s="2">
        <f t="shared" si="3"/>
        <v>0</v>
      </c>
    </row>
    <row r="171" spans="1:7">
      <c r="A171" s="138" t="s">
        <v>346</v>
      </c>
      <c r="B171" s="143" t="s">
        <v>347</v>
      </c>
      <c r="C171" s="140" t="str">
        <f>IF(ISNA(VLOOKUP(A171,'DETAY-M'!$A:$I,3,FALSE))=TRUE, "0",VLOOKUP(A171,'DETAY-M'!$A:$I,3,FALSE))</f>
        <v>0</v>
      </c>
      <c r="D171" s="140" t="str">
        <f>IF(ISNA(VLOOKUP(A171,'DETAY-M'!$A:$I,4,FALSE))=TRUE, "0",VLOOKUP(A171,'DETAY-M'!$A:$I,4,FALSE))</f>
        <v>0</v>
      </c>
      <c r="E171" s="140" t="str">
        <f>IF(ISNA(VLOOKUP(A171,'DETAY-M'!$A:$I,5,FALSE))=TRUE, "0",VLOOKUP(A171,'DETAY-M'!$A:$I,5,FALSE))</f>
        <v>0</v>
      </c>
      <c r="F171" s="140" t="str">
        <f>IF(ISNA(VLOOKUP(A171,'DETAY-M'!$A:$I,6,FALSE))=TRUE, "0",VLOOKUP(A171,'DETAY-M'!$A:$I,6,FALSE))</f>
        <v>0</v>
      </c>
      <c r="G171" s="2">
        <f t="shared" si="3"/>
        <v>0</v>
      </c>
    </row>
    <row r="172" spans="1:7">
      <c r="A172" s="138" t="s">
        <v>348</v>
      </c>
      <c r="B172" s="143" t="s">
        <v>349</v>
      </c>
      <c r="C172" s="140" t="str">
        <f>IF(ISNA(VLOOKUP(A172,'DETAY-M'!$A:$I,3,FALSE))=TRUE, "0",VLOOKUP(A172,'DETAY-M'!$A:$I,3,FALSE))</f>
        <v>0</v>
      </c>
      <c r="D172" s="140" t="str">
        <f>IF(ISNA(VLOOKUP(A172,'DETAY-M'!$A:$I,4,FALSE))=TRUE, "0",VLOOKUP(A172,'DETAY-M'!$A:$I,4,FALSE))</f>
        <v>0</v>
      </c>
      <c r="E172" s="140" t="str">
        <f>IF(ISNA(VLOOKUP(A172,'DETAY-M'!$A:$I,5,FALSE))=TRUE, "0",VLOOKUP(A172,'DETAY-M'!$A:$I,5,FALSE))</f>
        <v>0</v>
      </c>
      <c r="F172" s="140" t="str">
        <f>IF(ISNA(VLOOKUP(A172,'DETAY-M'!$A:$I,6,FALSE))=TRUE, "0",VLOOKUP(A172,'DETAY-M'!$A:$I,6,FALSE))</f>
        <v>0</v>
      </c>
      <c r="G172" s="2">
        <f t="shared" si="3"/>
        <v>0</v>
      </c>
    </row>
    <row r="173" spans="1:7">
      <c r="A173" s="138" t="s">
        <v>350</v>
      </c>
      <c r="B173" s="143" t="s">
        <v>351</v>
      </c>
      <c r="C173" s="140" t="str">
        <f>IF(ISNA(VLOOKUP(A173,'DETAY-M'!$A:$I,3,FALSE))=TRUE, "0",VLOOKUP(A173,'DETAY-M'!$A:$I,3,FALSE))</f>
        <v>0</v>
      </c>
      <c r="D173" s="140" t="str">
        <f>IF(ISNA(VLOOKUP(A173,'DETAY-M'!$A:$I,4,FALSE))=TRUE, "0",VLOOKUP(A173,'DETAY-M'!$A:$I,4,FALSE))</f>
        <v>0</v>
      </c>
      <c r="E173" s="140" t="str">
        <f>IF(ISNA(VLOOKUP(A173,'DETAY-M'!$A:$I,5,FALSE))=TRUE, "0",VLOOKUP(A173,'DETAY-M'!$A:$I,5,FALSE))</f>
        <v>0</v>
      </c>
      <c r="F173" s="140" t="str">
        <f>IF(ISNA(VLOOKUP(A173,'DETAY-M'!$A:$I,6,FALSE))=TRUE, "0",VLOOKUP(A173,'DETAY-M'!$A:$I,6,FALSE))</f>
        <v>0</v>
      </c>
      <c r="G173" s="2">
        <f t="shared" si="3"/>
        <v>0</v>
      </c>
    </row>
    <row r="174" spans="1:7">
      <c r="A174" s="138" t="s">
        <v>352</v>
      </c>
      <c r="B174" s="143" t="s">
        <v>353</v>
      </c>
      <c r="C174" s="140" t="str">
        <f>IF(ISNA(VLOOKUP(A174,'DETAY-M'!$A:$I,3,FALSE))=TRUE, "0",VLOOKUP(A174,'DETAY-M'!$A:$I,3,FALSE))</f>
        <v>0</v>
      </c>
      <c r="D174" s="140" t="str">
        <f>IF(ISNA(VLOOKUP(A174,'DETAY-M'!$A:$I,4,FALSE))=TRUE, "0",VLOOKUP(A174,'DETAY-M'!$A:$I,4,FALSE))</f>
        <v>0</v>
      </c>
      <c r="E174" s="140" t="str">
        <f>IF(ISNA(VLOOKUP(A174,'DETAY-M'!$A:$I,5,FALSE))=TRUE, "0",VLOOKUP(A174,'DETAY-M'!$A:$I,5,FALSE))</f>
        <v>0</v>
      </c>
      <c r="F174" s="140" t="str">
        <f>IF(ISNA(VLOOKUP(A174,'DETAY-M'!$A:$I,6,FALSE))=TRUE, "0",VLOOKUP(A174,'DETAY-M'!$A:$I,6,FALSE))</f>
        <v>0</v>
      </c>
      <c r="G174" s="2">
        <f t="shared" si="3"/>
        <v>0</v>
      </c>
    </row>
    <row r="175" spans="1:7">
      <c r="A175" s="138" t="s">
        <v>71</v>
      </c>
      <c r="B175" s="143" t="s">
        <v>354</v>
      </c>
      <c r="C175" s="140" t="str">
        <f>IF(ISNA(VLOOKUP(A175,'DETAY-M'!$A:$I,3,FALSE))=TRUE, "0",VLOOKUP(A175,'DETAY-M'!$A:$I,3,FALSE))</f>
        <v>0</v>
      </c>
      <c r="D175" s="140" t="str">
        <f>IF(ISNA(VLOOKUP(A175,'DETAY-M'!$A:$I,4,FALSE))=TRUE, "0",VLOOKUP(A175,'DETAY-M'!$A:$I,4,FALSE))</f>
        <v>0</v>
      </c>
      <c r="E175" s="140" t="str">
        <f>IF(ISNA(VLOOKUP(A175,'DETAY-M'!$A:$I,5,FALSE))=TRUE, "0",VLOOKUP(A175,'DETAY-M'!$A:$I,5,FALSE))</f>
        <v>0</v>
      </c>
      <c r="F175" s="140" t="str">
        <f>IF(ISNA(VLOOKUP(A175,'DETAY-M'!$A:$I,6,FALSE))=TRUE, "0",VLOOKUP(A175,'DETAY-M'!$A:$I,6,FALSE))</f>
        <v>0</v>
      </c>
      <c r="G175" s="2">
        <f t="shared" si="3"/>
        <v>0</v>
      </c>
    </row>
    <row r="176" spans="1:7">
      <c r="A176" s="138" t="s">
        <v>355</v>
      </c>
      <c r="B176" s="143" t="s">
        <v>356</v>
      </c>
      <c r="C176" s="140" t="str">
        <f>IF(ISNA(VLOOKUP(A176,'DETAY-M'!$A:$I,3,FALSE))=TRUE, "0",VLOOKUP(A176,'DETAY-M'!$A:$I,3,FALSE))</f>
        <v>0</v>
      </c>
      <c r="D176" s="140" t="str">
        <f>IF(ISNA(VLOOKUP(A176,'DETAY-M'!$A:$I,4,FALSE))=TRUE, "0",VLOOKUP(A176,'DETAY-M'!$A:$I,4,FALSE))</f>
        <v>0</v>
      </c>
      <c r="E176" s="140" t="str">
        <f>IF(ISNA(VLOOKUP(A176,'DETAY-M'!$A:$I,5,FALSE))=TRUE, "0",VLOOKUP(A176,'DETAY-M'!$A:$I,5,FALSE))</f>
        <v>0</v>
      </c>
      <c r="F176" s="140" t="str">
        <f>IF(ISNA(VLOOKUP(A176,'DETAY-M'!$A:$I,6,FALSE))=TRUE, "0",VLOOKUP(A176,'DETAY-M'!$A:$I,6,FALSE))</f>
        <v>0</v>
      </c>
      <c r="G176" s="2">
        <f t="shared" si="3"/>
        <v>0</v>
      </c>
    </row>
    <row r="177" spans="1:7">
      <c r="A177" s="138" t="s">
        <v>357</v>
      </c>
      <c r="B177" s="143" t="s">
        <v>358</v>
      </c>
      <c r="C177" s="140" t="str">
        <f>IF(ISNA(VLOOKUP(A177,'DETAY-M'!$A:$I,3,FALSE))=TRUE, "0",VLOOKUP(A177,'DETAY-M'!$A:$I,3,FALSE))</f>
        <v>0</v>
      </c>
      <c r="D177" s="140" t="str">
        <f>IF(ISNA(VLOOKUP(A177,'DETAY-M'!$A:$I,4,FALSE))=TRUE, "0",VLOOKUP(A177,'DETAY-M'!$A:$I,4,FALSE))</f>
        <v>0</v>
      </c>
      <c r="E177" s="140" t="str">
        <f>IF(ISNA(VLOOKUP(A177,'DETAY-M'!$A:$I,5,FALSE))=TRUE, "0",VLOOKUP(A177,'DETAY-M'!$A:$I,5,FALSE))</f>
        <v>0</v>
      </c>
      <c r="F177" s="140" t="str">
        <f>IF(ISNA(VLOOKUP(A177,'DETAY-M'!$A:$I,6,FALSE))=TRUE, "0",VLOOKUP(A177,'DETAY-M'!$A:$I,6,FALSE))</f>
        <v>0</v>
      </c>
      <c r="G177" s="2">
        <f t="shared" si="3"/>
        <v>0</v>
      </c>
    </row>
    <row r="178" spans="1:7">
      <c r="A178" s="138" t="s">
        <v>359</v>
      </c>
      <c r="B178" s="143" t="s">
        <v>360</v>
      </c>
      <c r="C178" s="140" t="str">
        <f>IF(ISNA(VLOOKUP(A178,'DETAY-M'!$A:$I,3,FALSE))=TRUE, "0",VLOOKUP(A178,'DETAY-M'!$A:$I,3,FALSE))</f>
        <v>0</v>
      </c>
      <c r="D178" s="140" t="str">
        <f>IF(ISNA(VLOOKUP(A178,'DETAY-M'!$A:$I,4,FALSE))=TRUE, "0",VLOOKUP(A178,'DETAY-M'!$A:$I,4,FALSE))</f>
        <v>0</v>
      </c>
      <c r="E178" s="140" t="str">
        <f>IF(ISNA(VLOOKUP(A178,'DETAY-M'!$A:$I,5,FALSE))=TRUE, "0",VLOOKUP(A178,'DETAY-M'!$A:$I,5,FALSE))</f>
        <v>0</v>
      </c>
      <c r="F178" s="140" t="str">
        <f>IF(ISNA(VLOOKUP(A178,'DETAY-M'!$A:$I,6,FALSE))=TRUE, "0",VLOOKUP(A178,'DETAY-M'!$A:$I,6,FALSE))</f>
        <v>0</v>
      </c>
      <c r="G178" s="2">
        <f t="shared" si="3"/>
        <v>0</v>
      </c>
    </row>
    <row r="179" spans="1:7">
      <c r="A179" s="138" t="s">
        <v>72</v>
      </c>
      <c r="B179" s="143" t="s">
        <v>361</v>
      </c>
      <c r="C179" s="140" t="str">
        <f>IF(ISNA(VLOOKUP(A179,'DETAY-M'!$A:$I,3,FALSE))=TRUE, "0",VLOOKUP(A179,'DETAY-M'!$A:$I,3,FALSE))</f>
        <v>0</v>
      </c>
      <c r="D179" s="140" t="str">
        <f>IF(ISNA(VLOOKUP(A179,'DETAY-M'!$A:$I,4,FALSE))=TRUE, "0",VLOOKUP(A179,'DETAY-M'!$A:$I,4,FALSE))</f>
        <v>0</v>
      </c>
      <c r="E179" s="140" t="str">
        <f>IF(ISNA(VLOOKUP(A179,'DETAY-M'!$A:$I,5,FALSE))=TRUE, "0",VLOOKUP(A179,'DETAY-M'!$A:$I,5,FALSE))</f>
        <v>0</v>
      </c>
      <c r="F179" s="140" t="str">
        <f>IF(ISNA(VLOOKUP(A179,'DETAY-M'!$A:$I,6,FALSE))=TRUE, "0",VLOOKUP(A179,'DETAY-M'!$A:$I,6,FALSE))</f>
        <v>0</v>
      </c>
      <c r="G179" s="2">
        <f t="shared" si="3"/>
        <v>0</v>
      </c>
    </row>
    <row r="180" spans="1:7">
      <c r="A180" s="138" t="s">
        <v>73</v>
      </c>
      <c r="B180" s="143" t="s">
        <v>362</v>
      </c>
      <c r="C180" s="140" t="str">
        <f>IF(ISNA(VLOOKUP(A180,'DETAY-M'!$A:$I,3,FALSE))=TRUE, "0",VLOOKUP(A180,'DETAY-M'!$A:$I,3,FALSE))</f>
        <v>0</v>
      </c>
      <c r="D180" s="140" t="str">
        <f>IF(ISNA(VLOOKUP(A180,'DETAY-M'!$A:$I,4,FALSE))=TRUE, "0",VLOOKUP(A180,'DETAY-M'!$A:$I,4,FALSE))</f>
        <v>0</v>
      </c>
      <c r="E180" s="140" t="str">
        <f>IF(ISNA(VLOOKUP(A180,'DETAY-M'!$A:$I,5,FALSE))=TRUE, "0",VLOOKUP(A180,'DETAY-M'!$A:$I,5,FALSE))</f>
        <v>0</v>
      </c>
      <c r="F180" s="140" t="str">
        <f>IF(ISNA(VLOOKUP(A180,'DETAY-M'!$A:$I,6,FALSE))=TRUE, "0",VLOOKUP(A180,'DETAY-M'!$A:$I,6,FALSE))</f>
        <v>0</v>
      </c>
      <c r="G180" s="2">
        <f t="shared" si="3"/>
        <v>0</v>
      </c>
    </row>
    <row r="181" spans="1:7">
      <c r="A181" s="141" t="s">
        <v>74</v>
      </c>
      <c r="B181" s="142" t="s">
        <v>363</v>
      </c>
      <c r="C181" s="140" t="str">
        <f>IF(ISNA(VLOOKUP(A181,'DETAY-M'!$A:$I,3,FALSE))=TRUE, "0",VLOOKUP(A181,'DETAY-M'!$A:$I,3,FALSE))</f>
        <v>0</v>
      </c>
      <c r="D181" s="140" t="str">
        <f>IF(ISNA(VLOOKUP(A181,'DETAY-M'!$A:$I,4,FALSE))=TRUE, "0",VLOOKUP(A181,'DETAY-M'!$A:$I,4,FALSE))</f>
        <v>0</v>
      </c>
      <c r="E181" s="140" t="str">
        <f>IF(ISNA(VLOOKUP(A181,'DETAY-M'!$A:$I,5,FALSE))=TRUE, "0",VLOOKUP(A181,'DETAY-M'!$A:$I,5,FALSE))</f>
        <v>0</v>
      </c>
      <c r="F181" s="140" t="str">
        <f>IF(ISNA(VLOOKUP(A181,'DETAY-M'!$A:$I,6,FALSE))=TRUE, "0",VLOOKUP(A181,'DETAY-M'!$A:$I,6,FALSE))</f>
        <v>0</v>
      </c>
      <c r="G181" s="2">
        <f t="shared" si="3"/>
        <v>0</v>
      </c>
    </row>
    <row r="182" spans="1:7">
      <c r="A182" s="138" t="s">
        <v>75</v>
      </c>
      <c r="B182" s="139" t="s">
        <v>364</v>
      </c>
      <c r="C182" s="140" t="str">
        <f>IF(ISNA(VLOOKUP(A182,'DETAY-M'!$A:$I,3,FALSE))=TRUE, "0",VLOOKUP(A182,'DETAY-M'!$A:$I,3,FALSE))</f>
        <v>0</v>
      </c>
      <c r="D182" s="140" t="str">
        <f>IF(ISNA(VLOOKUP(A182,'DETAY-M'!$A:$I,4,FALSE))=TRUE, "0",VLOOKUP(A182,'DETAY-M'!$A:$I,4,FALSE))</f>
        <v>0</v>
      </c>
      <c r="E182" s="140" t="str">
        <f>IF(ISNA(VLOOKUP(A182,'DETAY-M'!$A:$I,5,FALSE))=TRUE, "0",VLOOKUP(A182,'DETAY-M'!$A:$I,5,FALSE))</f>
        <v>0</v>
      </c>
      <c r="F182" s="140" t="str">
        <f>IF(ISNA(VLOOKUP(A182,'DETAY-M'!$A:$I,6,FALSE))=TRUE, "0",VLOOKUP(A182,'DETAY-M'!$A:$I,6,FALSE))</f>
        <v>0</v>
      </c>
      <c r="G182" s="2">
        <f t="shared" si="3"/>
        <v>0</v>
      </c>
    </row>
    <row r="183" spans="1:7">
      <c r="A183" s="141" t="s">
        <v>365</v>
      </c>
      <c r="B183" s="142" t="s">
        <v>366</v>
      </c>
      <c r="C183" s="140" t="str">
        <f>IF(ISNA(VLOOKUP(A183,'DETAY-M'!$A:$I,3,FALSE))=TRUE, "0",VLOOKUP(A183,'DETAY-M'!$A:$I,3,FALSE))</f>
        <v>0</v>
      </c>
      <c r="D183" s="140" t="str">
        <f>IF(ISNA(VLOOKUP(A183,'DETAY-M'!$A:$I,4,FALSE))=TRUE, "0",VLOOKUP(A183,'DETAY-M'!$A:$I,4,FALSE))</f>
        <v>0</v>
      </c>
      <c r="E183" s="140" t="str">
        <f>IF(ISNA(VLOOKUP(A183,'DETAY-M'!$A:$I,5,FALSE))=TRUE, "0",VLOOKUP(A183,'DETAY-M'!$A:$I,5,FALSE))</f>
        <v>0</v>
      </c>
      <c r="F183" s="140" t="str">
        <f>IF(ISNA(VLOOKUP(A183,'DETAY-M'!$A:$I,6,FALSE))=TRUE, "0",VLOOKUP(A183,'DETAY-M'!$A:$I,6,FALSE))</f>
        <v>0</v>
      </c>
      <c r="G183" s="2">
        <f t="shared" si="3"/>
        <v>0</v>
      </c>
    </row>
    <row r="184" spans="1:7" ht="14.25">
      <c r="A184" s="9" t="s">
        <v>76</v>
      </c>
      <c r="B184" s="17" t="s">
        <v>367</v>
      </c>
      <c r="C184" s="8" t="str">
        <f>IF(ISNA(VLOOKUP(A184,'DETAY-M'!$A:$I,3,FALSE))=TRUE, "0",VLOOKUP(A184,'DETAY-M'!$A:$I,3,FALSE))</f>
        <v>0</v>
      </c>
      <c r="D184" s="8" t="str">
        <f>IF(ISNA(VLOOKUP(A184,'DETAY-M'!$A:$I,4,FALSE))=TRUE, "0",VLOOKUP(A184,'DETAY-M'!$A:$I,4,FALSE))</f>
        <v>0</v>
      </c>
      <c r="E184" s="8" t="str">
        <f>IF(ISNA(VLOOKUP(A184,'DETAY-M'!$A:$I,5,FALSE))=TRUE, "0",VLOOKUP(A184,'DETAY-M'!$A:$I,5,FALSE))</f>
        <v>0</v>
      </c>
      <c r="F184" s="8" t="str">
        <f>IF(ISNA(VLOOKUP(A184,'DETAY-M'!$A:$I,6,FALSE))=TRUE, "0",VLOOKUP(A184,'DETAY-M'!$A:$I,6,FALSE))</f>
        <v>0</v>
      </c>
      <c r="G184" s="2">
        <f t="shared" si="3"/>
        <v>0</v>
      </c>
    </row>
    <row r="185" spans="1:7" ht="14.25">
      <c r="A185" s="9" t="s">
        <v>77</v>
      </c>
      <c r="B185" s="17" t="s">
        <v>368</v>
      </c>
      <c r="C185" s="8" t="str">
        <f>IF(ISNA(VLOOKUP(A185,'DETAY-M'!$A:$I,3,FALSE))=TRUE, "0",VLOOKUP(A185,'DETAY-M'!$A:$I,3,FALSE))</f>
        <v>0</v>
      </c>
      <c r="D185" s="8" t="str">
        <f>IF(ISNA(VLOOKUP(A185,'DETAY-M'!$A:$I,4,FALSE))=TRUE, "0",VLOOKUP(A185,'DETAY-M'!$A:$I,4,FALSE))</f>
        <v>0</v>
      </c>
      <c r="E185" s="8" t="str">
        <f>IF(ISNA(VLOOKUP(A185,'DETAY-M'!$A:$I,5,FALSE))=TRUE, "0",VLOOKUP(A185,'DETAY-M'!$A:$I,5,FALSE))</f>
        <v>0</v>
      </c>
      <c r="F185" s="8" t="str">
        <f>IF(ISNA(VLOOKUP(A185,'DETAY-M'!$A:$I,6,FALSE))=TRUE, "0",VLOOKUP(A185,'DETAY-M'!$A:$I,6,FALSE))</f>
        <v>0</v>
      </c>
      <c r="G185" s="2">
        <f t="shared" si="3"/>
        <v>0</v>
      </c>
    </row>
    <row r="186" spans="1:7" ht="14.25">
      <c r="A186" s="9" t="s">
        <v>78</v>
      </c>
      <c r="B186" s="17" t="s">
        <v>369</v>
      </c>
      <c r="C186" s="8" t="str">
        <f>IF(ISNA(VLOOKUP(A186,'DETAY-M'!$A:$I,3,FALSE))=TRUE, "0",VLOOKUP(A186,'DETAY-M'!$A:$I,3,FALSE))</f>
        <v>0</v>
      </c>
      <c r="D186" s="8" t="str">
        <f>IF(ISNA(VLOOKUP(A186,'DETAY-M'!$A:$I,4,FALSE))=TRUE, "0",VLOOKUP(A186,'DETAY-M'!$A:$I,4,FALSE))</f>
        <v>0</v>
      </c>
      <c r="E186" s="8" t="str">
        <f>IF(ISNA(VLOOKUP(A186,'DETAY-M'!$A:$I,5,FALSE))=TRUE, "0",VLOOKUP(A186,'DETAY-M'!$A:$I,5,FALSE))</f>
        <v>0</v>
      </c>
      <c r="F186" s="8" t="str">
        <f>IF(ISNA(VLOOKUP(A186,'DETAY-M'!$A:$I,6,FALSE))=TRUE, "0",VLOOKUP(A186,'DETAY-M'!$A:$I,6,FALSE))</f>
        <v>0</v>
      </c>
      <c r="G186" s="2">
        <f t="shared" si="3"/>
        <v>0</v>
      </c>
    </row>
    <row r="187" spans="1:7" ht="14.25">
      <c r="A187" s="9" t="s">
        <v>79</v>
      </c>
      <c r="B187" s="17" t="s">
        <v>370</v>
      </c>
      <c r="C187" s="8" t="str">
        <f>IF(ISNA(VLOOKUP(A187,'DETAY-M'!$A:$I,3,FALSE))=TRUE, "0",VLOOKUP(A187,'DETAY-M'!$A:$I,3,FALSE))</f>
        <v>0</v>
      </c>
      <c r="D187" s="8" t="str">
        <f>IF(ISNA(VLOOKUP(A187,'DETAY-M'!$A:$I,4,FALSE))=TRUE, "0",VLOOKUP(A187,'DETAY-M'!$A:$I,4,FALSE))</f>
        <v>0</v>
      </c>
      <c r="E187" s="8" t="str">
        <f>IF(ISNA(VLOOKUP(A187,'DETAY-M'!$A:$I,5,FALSE))=TRUE, "0",VLOOKUP(A187,'DETAY-M'!$A:$I,5,FALSE))</f>
        <v>0</v>
      </c>
      <c r="F187" s="8" t="str">
        <f>IF(ISNA(VLOOKUP(A187,'DETAY-M'!$A:$I,6,FALSE))=TRUE, "0",VLOOKUP(A187,'DETAY-M'!$A:$I,6,FALSE))</f>
        <v>0</v>
      </c>
      <c r="G187" s="2">
        <f t="shared" si="3"/>
        <v>0</v>
      </c>
    </row>
    <row r="188" spans="1:7" ht="14.25">
      <c r="A188" s="9" t="s">
        <v>80</v>
      </c>
      <c r="B188" s="17" t="s">
        <v>371</v>
      </c>
      <c r="C188" s="8" t="str">
        <f>IF(ISNA(VLOOKUP(A188,'DETAY-M'!$A:$I,3,FALSE))=TRUE, "0",VLOOKUP(A188,'DETAY-M'!$A:$I,3,FALSE))</f>
        <v>0</v>
      </c>
      <c r="D188" s="8" t="str">
        <f>IF(ISNA(VLOOKUP(A188,'DETAY-M'!$A:$I,4,FALSE))=TRUE, "0",VLOOKUP(A188,'DETAY-M'!$A:$I,4,FALSE))</f>
        <v>0</v>
      </c>
      <c r="E188" s="8" t="str">
        <f>IF(ISNA(VLOOKUP(A188,'DETAY-M'!$A:$I,5,FALSE))=TRUE, "0",VLOOKUP(A188,'DETAY-M'!$A:$I,5,FALSE))</f>
        <v>0</v>
      </c>
      <c r="F188" s="8" t="str">
        <f>IF(ISNA(VLOOKUP(A188,'DETAY-M'!$A:$I,6,FALSE))=TRUE, "0",VLOOKUP(A188,'DETAY-M'!$A:$I,6,FALSE))</f>
        <v>0</v>
      </c>
      <c r="G188" s="2">
        <f t="shared" si="3"/>
        <v>0</v>
      </c>
    </row>
    <row r="189" spans="1:7" ht="14.25">
      <c r="A189" s="9" t="s">
        <v>81</v>
      </c>
      <c r="B189" s="17" t="s">
        <v>372</v>
      </c>
      <c r="C189" s="8" t="str">
        <f>IF(ISNA(VLOOKUP(A189,'DETAY-M'!$A:$I,3,FALSE))=TRUE, "0",VLOOKUP(A189,'DETAY-M'!$A:$I,3,FALSE))</f>
        <v>0</v>
      </c>
      <c r="D189" s="8" t="str">
        <f>IF(ISNA(VLOOKUP(A189,'DETAY-M'!$A:$I,4,FALSE))=TRUE, "0",VLOOKUP(A189,'DETAY-M'!$A:$I,4,FALSE))</f>
        <v>0</v>
      </c>
      <c r="E189" s="8" t="str">
        <f>IF(ISNA(VLOOKUP(A189,'DETAY-M'!$A:$I,5,FALSE))=TRUE, "0",VLOOKUP(A189,'DETAY-M'!$A:$I,5,FALSE))</f>
        <v>0</v>
      </c>
      <c r="F189" s="8" t="str">
        <f>IF(ISNA(VLOOKUP(A189,'DETAY-M'!$A:$I,6,FALSE))=TRUE, "0",VLOOKUP(A189,'DETAY-M'!$A:$I,6,FALSE))</f>
        <v>0</v>
      </c>
      <c r="G189" s="2">
        <f t="shared" si="3"/>
        <v>0</v>
      </c>
    </row>
    <row r="190" spans="1:7" ht="14.25">
      <c r="A190" s="9" t="s">
        <v>82</v>
      </c>
      <c r="B190" s="17" t="s">
        <v>373</v>
      </c>
      <c r="C190" s="8" t="str">
        <f>IF(ISNA(VLOOKUP(A190,'DETAY-M'!$A:$I,3,FALSE))=TRUE, "0",VLOOKUP(A190,'DETAY-M'!$A:$I,3,FALSE))</f>
        <v>0</v>
      </c>
      <c r="D190" s="8" t="str">
        <f>IF(ISNA(VLOOKUP(A190,'DETAY-M'!$A:$I,4,FALSE))=TRUE, "0",VLOOKUP(A190,'DETAY-M'!$A:$I,4,FALSE))</f>
        <v>0</v>
      </c>
      <c r="E190" s="8" t="str">
        <f>IF(ISNA(VLOOKUP(A190,'DETAY-M'!$A:$I,5,FALSE))=TRUE, "0",VLOOKUP(A190,'DETAY-M'!$A:$I,5,FALSE))</f>
        <v>0</v>
      </c>
      <c r="F190" s="8" t="str">
        <f>IF(ISNA(VLOOKUP(A190,'DETAY-M'!$A:$I,6,FALSE))=TRUE, "0",VLOOKUP(A190,'DETAY-M'!$A:$I,6,FALSE))</f>
        <v>0</v>
      </c>
      <c r="G190" s="2">
        <f t="shared" si="3"/>
        <v>0</v>
      </c>
    </row>
    <row r="191" spans="1:7" ht="14.25">
      <c r="A191" s="9" t="s">
        <v>83</v>
      </c>
      <c r="B191" s="17" t="s">
        <v>374</v>
      </c>
      <c r="C191" s="8" t="str">
        <f>IF(ISNA(VLOOKUP(A191,'DETAY-M'!$A:$I,3,FALSE))=TRUE, "0",VLOOKUP(A191,'DETAY-M'!$A:$I,3,FALSE))</f>
        <v>0</v>
      </c>
      <c r="D191" s="8" t="str">
        <f>IF(ISNA(VLOOKUP(A191,'DETAY-M'!$A:$I,4,FALSE))=TRUE, "0",VLOOKUP(A191,'DETAY-M'!$A:$I,4,FALSE))</f>
        <v>0</v>
      </c>
      <c r="E191" s="8" t="str">
        <f>IF(ISNA(VLOOKUP(A191,'DETAY-M'!$A:$I,5,FALSE))=TRUE, "0",VLOOKUP(A191,'DETAY-M'!$A:$I,5,FALSE))</f>
        <v>0</v>
      </c>
      <c r="F191" s="8" t="str">
        <f>IF(ISNA(VLOOKUP(A191,'DETAY-M'!$A:$I,6,FALSE))=TRUE, "0",VLOOKUP(A191,'DETAY-M'!$A:$I,6,FALSE))</f>
        <v>0</v>
      </c>
      <c r="G191" s="2">
        <f t="shared" si="3"/>
        <v>0</v>
      </c>
    </row>
    <row r="192" spans="1:7" ht="14.25">
      <c r="A192" s="9" t="s">
        <v>375</v>
      </c>
      <c r="B192" s="17" t="s">
        <v>376</v>
      </c>
      <c r="C192" s="8" t="str">
        <f>IF(ISNA(VLOOKUP(A192,'DETAY-M'!$A:$I,3,FALSE))=TRUE, "0",VLOOKUP(A192,'DETAY-M'!$A:$I,3,FALSE))</f>
        <v>0</v>
      </c>
      <c r="D192" s="8" t="str">
        <f>IF(ISNA(VLOOKUP(A192,'DETAY-M'!$A:$I,4,FALSE))=TRUE, "0",VLOOKUP(A192,'DETAY-M'!$A:$I,4,FALSE))</f>
        <v>0</v>
      </c>
      <c r="E192" s="8" t="str">
        <f>IF(ISNA(VLOOKUP(A192,'DETAY-M'!$A:$I,5,FALSE))=TRUE, "0",VLOOKUP(A192,'DETAY-M'!$A:$I,5,FALSE))</f>
        <v>0</v>
      </c>
      <c r="F192" s="8" t="str">
        <f>IF(ISNA(VLOOKUP(A192,'DETAY-M'!$A:$I,6,FALSE))=TRUE, "0",VLOOKUP(A192,'DETAY-M'!$A:$I,6,FALSE))</f>
        <v>0</v>
      </c>
      <c r="G192" s="2">
        <f t="shared" si="3"/>
        <v>0</v>
      </c>
    </row>
    <row r="193" spans="1:7" ht="14.25">
      <c r="A193" s="9" t="s">
        <v>377</v>
      </c>
      <c r="B193" s="17" t="s">
        <v>378</v>
      </c>
      <c r="C193" s="8" t="str">
        <f>IF(ISNA(VLOOKUP(A193,'DETAY-M'!$A:$I,3,FALSE))=TRUE, "0",VLOOKUP(A193,'DETAY-M'!$A:$I,3,FALSE))</f>
        <v>0</v>
      </c>
      <c r="D193" s="8" t="str">
        <f>IF(ISNA(VLOOKUP(A193,'DETAY-M'!$A:$I,4,FALSE))=TRUE, "0",VLOOKUP(A193,'DETAY-M'!$A:$I,4,FALSE))</f>
        <v>0</v>
      </c>
      <c r="E193" s="8" t="str">
        <f>IF(ISNA(VLOOKUP(A193,'DETAY-M'!$A:$I,5,FALSE))=TRUE, "0",VLOOKUP(A193,'DETAY-M'!$A:$I,5,FALSE))</f>
        <v>0</v>
      </c>
      <c r="F193" s="8" t="str">
        <f>IF(ISNA(VLOOKUP(A193,'DETAY-M'!$A:$I,6,FALSE))=TRUE, "0",VLOOKUP(A193,'DETAY-M'!$A:$I,6,FALSE))</f>
        <v>0</v>
      </c>
      <c r="G193" s="2">
        <f t="shared" si="3"/>
        <v>0</v>
      </c>
    </row>
    <row r="194" spans="1:7" ht="14.25">
      <c r="A194" s="9" t="s">
        <v>379</v>
      </c>
      <c r="B194" s="17" t="s">
        <v>380</v>
      </c>
      <c r="C194" s="8" t="str">
        <f>IF(ISNA(VLOOKUP(A194,'DETAY-M'!$A:$I,3,FALSE))=TRUE, "0",VLOOKUP(A194,'DETAY-M'!$A:$I,3,FALSE))</f>
        <v>0</v>
      </c>
      <c r="D194" s="8" t="str">
        <f>IF(ISNA(VLOOKUP(A194,'DETAY-M'!$A:$I,4,FALSE))=TRUE, "0",VLOOKUP(A194,'DETAY-M'!$A:$I,4,FALSE))</f>
        <v>0</v>
      </c>
      <c r="E194" s="8" t="str">
        <f>IF(ISNA(VLOOKUP(A194,'DETAY-M'!$A:$I,5,FALSE))=TRUE, "0",VLOOKUP(A194,'DETAY-M'!$A:$I,5,FALSE))</f>
        <v>0</v>
      </c>
      <c r="F194" s="8" t="str">
        <f>IF(ISNA(VLOOKUP(A194,'DETAY-M'!$A:$I,6,FALSE))=TRUE, "0",VLOOKUP(A194,'DETAY-M'!$A:$I,6,FALSE))</f>
        <v>0</v>
      </c>
      <c r="G194" s="2">
        <f t="shared" si="3"/>
        <v>0</v>
      </c>
    </row>
    <row r="195" spans="1:7" ht="14.25">
      <c r="A195" s="9" t="s">
        <v>84</v>
      </c>
      <c r="B195" s="17" t="s">
        <v>381</v>
      </c>
      <c r="C195" s="8" t="str">
        <f>IF(ISNA(VLOOKUP(A195,'DETAY-M'!$A:$I,3,FALSE))=TRUE, "0",VLOOKUP(A195,'DETAY-M'!$A:$I,3,FALSE))</f>
        <v>0</v>
      </c>
      <c r="D195" s="8" t="str">
        <f>IF(ISNA(VLOOKUP(A195,'DETAY-M'!$A:$I,4,FALSE))=TRUE, "0",VLOOKUP(A195,'DETAY-M'!$A:$I,4,FALSE))</f>
        <v>0</v>
      </c>
      <c r="E195" s="8" t="str">
        <f>IF(ISNA(VLOOKUP(A195,'DETAY-M'!$A:$I,5,FALSE))=TRUE, "0",VLOOKUP(A195,'DETAY-M'!$A:$I,5,FALSE))</f>
        <v>0</v>
      </c>
      <c r="F195" s="8" t="str">
        <f>IF(ISNA(VLOOKUP(A195,'DETAY-M'!$A:$I,6,FALSE))=TRUE, "0",VLOOKUP(A195,'DETAY-M'!$A:$I,6,FALSE))</f>
        <v>0</v>
      </c>
      <c r="G195" s="2">
        <f t="shared" si="3"/>
        <v>0</v>
      </c>
    </row>
    <row r="196" spans="1:7" ht="14.25">
      <c r="A196" s="9" t="s">
        <v>85</v>
      </c>
      <c r="B196" s="17" t="s">
        <v>382</v>
      </c>
      <c r="C196" s="8" t="str">
        <f>IF(ISNA(VLOOKUP(A196,'DETAY-M'!$A:$I,3,FALSE))=TRUE, "0",VLOOKUP(A196,'DETAY-M'!$A:$I,3,FALSE))</f>
        <v>0</v>
      </c>
      <c r="D196" s="8" t="str">
        <f>IF(ISNA(VLOOKUP(A196,'DETAY-M'!$A:$I,4,FALSE))=TRUE, "0",VLOOKUP(A196,'DETAY-M'!$A:$I,4,FALSE))</f>
        <v>0</v>
      </c>
      <c r="E196" s="8" t="str">
        <f>IF(ISNA(VLOOKUP(A196,'DETAY-M'!$A:$I,5,FALSE))=TRUE, "0",VLOOKUP(A196,'DETAY-M'!$A:$I,5,FALSE))</f>
        <v>0</v>
      </c>
      <c r="F196" s="8" t="str">
        <f>IF(ISNA(VLOOKUP(A196,'DETAY-M'!$A:$I,6,FALSE))=TRUE, "0",VLOOKUP(A196,'DETAY-M'!$A:$I,6,FALSE))</f>
        <v>0</v>
      </c>
      <c r="G196" s="2">
        <f t="shared" si="3"/>
        <v>0</v>
      </c>
    </row>
    <row r="197" spans="1:7" ht="14.25">
      <c r="A197" s="9" t="s">
        <v>383</v>
      </c>
      <c r="B197" s="17" t="s">
        <v>384</v>
      </c>
      <c r="C197" s="8" t="str">
        <f>IF(ISNA(VLOOKUP(A197,'DETAY-M'!$A:$I,3,FALSE))=TRUE, "0",VLOOKUP(A197,'DETAY-M'!$A:$I,3,FALSE))</f>
        <v>0</v>
      </c>
      <c r="D197" s="8" t="str">
        <f>IF(ISNA(VLOOKUP(A197,'DETAY-M'!$A:$I,4,FALSE))=TRUE, "0",VLOOKUP(A197,'DETAY-M'!$A:$I,4,FALSE))</f>
        <v>0</v>
      </c>
      <c r="E197" s="8" t="str">
        <f>IF(ISNA(VLOOKUP(A197,'DETAY-M'!$A:$I,5,FALSE))=TRUE, "0",VLOOKUP(A197,'DETAY-M'!$A:$I,5,FALSE))</f>
        <v>0</v>
      </c>
      <c r="F197" s="8" t="str">
        <f>IF(ISNA(VLOOKUP(A197,'DETAY-M'!$A:$I,6,FALSE))=TRUE, "0",VLOOKUP(A197,'DETAY-M'!$A:$I,6,FALSE))</f>
        <v>0</v>
      </c>
      <c r="G197" s="2">
        <f t="shared" si="3"/>
        <v>0</v>
      </c>
    </row>
    <row r="198" spans="1:7" ht="14.25">
      <c r="A198" s="9" t="s">
        <v>385</v>
      </c>
      <c r="B198" s="17" t="s">
        <v>386</v>
      </c>
      <c r="C198" s="8" t="str">
        <f>IF(ISNA(VLOOKUP(A198,'DETAY-M'!$A:$I,3,FALSE))=TRUE, "0",VLOOKUP(A198,'DETAY-M'!$A:$I,3,FALSE))</f>
        <v>0</v>
      </c>
      <c r="D198" s="8" t="str">
        <f>IF(ISNA(VLOOKUP(A198,'DETAY-M'!$A:$I,4,FALSE))=TRUE, "0",VLOOKUP(A198,'DETAY-M'!$A:$I,4,FALSE))</f>
        <v>0</v>
      </c>
      <c r="E198" s="8" t="str">
        <f>IF(ISNA(VLOOKUP(A198,'DETAY-M'!$A:$I,5,FALSE))=TRUE, "0",VLOOKUP(A198,'DETAY-M'!$A:$I,5,FALSE))</f>
        <v>0</v>
      </c>
      <c r="F198" s="8" t="str">
        <f>IF(ISNA(VLOOKUP(A198,'DETAY-M'!$A:$I,6,FALSE))=TRUE, "0",VLOOKUP(A198,'DETAY-M'!$A:$I,6,FALSE))</f>
        <v>0</v>
      </c>
      <c r="G198" s="2">
        <f t="shared" si="3"/>
        <v>0</v>
      </c>
    </row>
    <row r="199" spans="1:7" ht="14.25">
      <c r="A199" s="9" t="s">
        <v>86</v>
      </c>
      <c r="B199" s="17" t="s">
        <v>387</v>
      </c>
      <c r="C199" s="8" t="str">
        <f>IF(ISNA(VLOOKUP(A199,'DETAY-M'!$A:$I,3,FALSE))=TRUE, "0",VLOOKUP(A199,'DETAY-M'!$A:$I,3,FALSE))</f>
        <v>0</v>
      </c>
      <c r="D199" s="8" t="str">
        <f>IF(ISNA(VLOOKUP(A199,'DETAY-M'!$A:$I,4,FALSE))=TRUE, "0",VLOOKUP(A199,'DETAY-M'!$A:$I,4,FALSE))</f>
        <v>0</v>
      </c>
      <c r="E199" s="8" t="str">
        <f>IF(ISNA(VLOOKUP(A199,'DETAY-M'!$A:$I,5,FALSE))=TRUE, "0",VLOOKUP(A199,'DETAY-M'!$A:$I,5,FALSE))</f>
        <v>0</v>
      </c>
      <c r="F199" s="8" t="str">
        <f>IF(ISNA(VLOOKUP(A199,'DETAY-M'!$A:$I,6,FALSE))=TRUE, "0",VLOOKUP(A199,'DETAY-M'!$A:$I,6,FALSE))</f>
        <v>0</v>
      </c>
      <c r="G199" s="2">
        <f t="shared" si="3"/>
        <v>0</v>
      </c>
    </row>
    <row r="200" spans="1:7" ht="14.25">
      <c r="A200" s="9" t="s">
        <v>388</v>
      </c>
      <c r="B200" s="17" t="s">
        <v>389</v>
      </c>
      <c r="C200" s="8" t="str">
        <f>IF(ISNA(VLOOKUP(A200,'DETAY-M'!$A:$I,3,FALSE))=TRUE, "0",VLOOKUP(A200,'DETAY-M'!$A:$I,3,FALSE))</f>
        <v>0</v>
      </c>
      <c r="D200" s="8" t="str">
        <f>IF(ISNA(VLOOKUP(A200,'DETAY-M'!$A:$I,4,FALSE))=TRUE, "0",VLOOKUP(A200,'DETAY-M'!$A:$I,4,FALSE))</f>
        <v>0</v>
      </c>
      <c r="E200" s="8" t="str">
        <f>IF(ISNA(VLOOKUP(A200,'DETAY-M'!$A:$I,5,FALSE))=TRUE, "0",VLOOKUP(A200,'DETAY-M'!$A:$I,5,FALSE))</f>
        <v>0</v>
      </c>
      <c r="F200" s="8" t="str">
        <f>IF(ISNA(VLOOKUP(A200,'DETAY-M'!$A:$I,6,FALSE))=TRUE, "0",VLOOKUP(A200,'DETAY-M'!$A:$I,6,FALSE))</f>
        <v>0</v>
      </c>
      <c r="G200" s="2">
        <f t="shared" si="3"/>
        <v>0</v>
      </c>
    </row>
    <row r="201" spans="1:7" ht="14.25">
      <c r="A201" s="9" t="s">
        <v>390</v>
      </c>
      <c r="B201" s="17" t="s">
        <v>391</v>
      </c>
      <c r="C201" s="8" t="str">
        <f>IF(ISNA(VLOOKUP(A201,'DETAY-M'!$A:$I,3,FALSE))=TRUE, "0",VLOOKUP(A201,'DETAY-M'!$A:$I,3,FALSE))</f>
        <v>0</v>
      </c>
      <c r="D201" s="8" t="str">
        <f>IF(ISNA(VLOOKUP(A201,'DETAY-M'!$A:$I,4,FALSE))=TRUE, "0",VLOOKUP(A201,'DETAY-M'!$A:$I,4,FALSE))</f>
        <v>0</v>
      </c>
      <c r="E201" s="8" t="str">
        <f>IF(ISNA(VLOOKUP(A201,'DETAY-M'!$A:$I,5,FALSE))=TRUE, "0",VLOOKUP(A201,'DETAY-M'!$A:$I,5,FALSE))</f>
        <v>0</v>
      </c>
      <c r="F201" s="8" t="str">
        <f>IF(ISNA(VLOOKUP(A201,'DETAY-M'!$A:$I,6,FALSE))=TRUE, "0",VLOOKUP(A201,'DETAY-M'!$A:$I,6,FALSE))</f>
        <v>0</v>
      </c>
      <c r="G201" s="2">
        <f t="shared" si="3"/>
        <v>0</v>
      </c>
    </row>
    <row r="202" spans="1:7" ht="14.25">
      <c r="A202" s="9" t="s">
        <v>392</v>
      </c>
      <c r="B202" s="17" t="s">
        <v>393</v>
      </c>
      <c r="C202" s="8" t="str">
        <f>IF(ISNA(VLOOKUP(A202,'DETAY-M'!$A:$I,3,FALSE))=TRUE, "0",VLOOKUP(A202,'DETAY-M'!$A:$I,3,FALSE))</f>
        <v>0</v>
      </c>
      <c r="D202" s="8" t="str">
        <f>IF(ISNA(VLOOKUP(A202,'DETAY-M'!$A:$I,4,FALSE))=TRUE, "0",VLOOKUP(A202,'DETAY-M'!$A:$I,4,FALSE))</f>
        <v>0</v>
      </c>
      <c r="E202" s="8" t="str">
        <f>IF(ISNA(VLOOKUP(A202,'DETAY-M'!$A:$I,5,FALSE))=TRUE, "0",VLOOKUP(A202,'DETAY-M'!$A:$I,5,FALSE))</f>
        <v>0</v>
      </c>
      <c r="F202" s="8" t="str">
        <f>IF(ISNA(VLOOKUP(A202,'DETAY-M'!$A:$I,6,FALSE))=TRUE, "0",VLOOKUP(A202,'DETAY-M'!$A:$I,6,FALSE))</f>
        <v>0</v>
      </c>
      <c r="G202" s="2">
        <f t="shared" si="3"/>
        <v>0</v>
      </c>
    </row>
    <row r="203" spans="1:7" ht="14.25">
      <c r="A203" s="9" t="s">
        <v>87</v>
      </c>
      <c r="B203" s="17" t="s">
        <v>394</v>
      </c>
      <c r="C203" s="8" t="str">
        <f>IF(ISNA(VLOOKUP(A203,'DETAY-M'!$A:$I,3,FALSE))=TRUE, "0",VLOOKUP(A203,'DETAY-M'!$A:$I,3,FALSE))</f>
        <v>0</v>
      </c>
      <c r="D203" s="8" t="str">
        <f>IF(ISNA(VLOOKUP(A203,'DETAY-M'!$A:$I,4,FALSE))=TRUE, "0",VLOOKUP(A203,'DETAY-M'!$A:$I,4,FALSE))</f>
        <v>0</v>
      </c>
      <c r="E203" s="8" t="str">
        <f>IF(ISNA(VLOOKUP(A203,'DETAY-M'!$A:$I,5,FALSE))=TRUE, "0",VLOOKUP(A203,'DETAY-M'!$A:$I,5,FALSE))</f>
        <v>0</v>
      </c>
      <c r="F203" s="8" t="str">
        <f>IF(ISNA(VLOOKUP(A203,'DETAY-M'!$A:$I,6,FALSE))=TRUE, "0",VLOOKUP(A203,'DETAY-M'!$A:$I,6,FALSE))</f>
        <v>0</v>
      </c>
      <c r="G203" s="2">
        <f t="shared" si="3"/>
        <v>0</v>
      </c>
    </row>
    <row r="204" spans="1:7" ht="14.25">
      <c r="A204" s="9" t="s">
        <v>395</v>
      </c>
      <c r="B204" s="17" t="s">
        <v>396</v>
      </c>
      <c r="C204" s="8" t="str">
        <f>IF(ISNA(VLOOKUP(A204,'DETAY-M'!$A:$I,3,FALSE))=TRUE, "0",VLOOKUP(A204,'DETAY-M'!$A:$I,3,FALSE))</f>
        <v>0</v>
      </c>
      <c r="D204" s="8" t="str">
        <f>IF(ISNA(VLOOKUP(A204,'DETAY-M'!$A:$I,4,FALSE))=TRUE, "0",VLOOKUP(A204,'DETAY-M'!$A:$I,4,FALSE))</f>
        <v>0</v>
      </c>
      <c r="E204" s="8" t="str">
        <f>IF(ISNA(VLOOKUP(A204,'DETAY-M'!$A:$I,5,FALSE))=TRUE, "0",VLOOKUP(A204,'DETAY-M'!$A:$I,5,FALSE))</f>
        <v>0</v>
      </c>
      <c r="F204" s="8" t="str">
        <f>IF(ISNA(VLOOKUP(A204,'DETAY-M'!$A:$I,6,FALSE))=TRUE, "0",VLOOKUP(A204,'DETAY-M'!$A:$I,6,FALSE))</f>
        <v>0</v>
      </c>
      <c r="G204" s="2">
        <f t="shared" si="3"/>
        <v>0</v>
      </c>
    </row>
    <row r="205" spans="1:7" ht="14.25">
      <c r="A205" s="9" t="s">
        <v>397</v>
      </c>
      <c r="B205" s="18" t="s">
        <v>398</v>
      </c>
      <c r="C205" s="8" t="str">
        <f>IF(ISNA(VLOOKUP(A205,'DETAY-M'!$A:$I,3,FALSE))=TRUE, "0",VLOOKUP(A205,'DETAY-M'!$A:$I,3,FALSE))</f>
        <v>0</v>
      </c>
      <c r="D205" s="8" t="str">
        <f>IF(ISNA(VLOOKUP(A205,'DETAY-M'!$A:$I,4,FALSE))=TRUE, "0",VLOOKUP(A205,'DETAY-M'!$A:$I,4,FALSE))</f>
        <v>0</v>
      </c>
      <c r="E205" s="8" t="str">
        <f>IF(ISNA(VLOOKUP(A205,'DETAY-M'!$A:$I,5,FALSE))=TRUE, "0",VLOOKUP(A205,'DETAY-M'!$A:$I,5,FALSE))</f>
        <v>0</v>
      </c>
      <c r="F205" s="8" t="str">
        <f>IF(ISNA(VLOOKUP(A205,'DETAY-M'!$A:$I,6,FALSE))=TRUE, "0",VLOOKUP(A205,'DETAY-M'!$A:$I,6,FALSE))</f>
        <v>0</v>
      </c>
      <c r="G205" s="2">
        <f t="shared" si="3"/>
        <v>0</v>
      </c>
    </row>
    <row r="206" spans="1:7" ht="14.25">
      <c r="A206" s="9" t="s">
        <v>88</v>
      </c>
      <c r="B206" s="18" t="s">
        <v>399</v>
      </c>
      <c r="C206" s="8" t="str">
        <f>IF(ISNA(VLOOKUP(A206,'DETAY-M'!$A:$I,3,FALSE))=TRUE, "0",VLOOKUP(A206,'DETAY-M'!$A:$I,3,FALSE))</f>
        <v>0</v>
      </c>
      <c r="D206" s="8" t="str">
        <f>IF(ISNA(VLOOKUP(A206,'DETAY-M'!$A:$I,4,FALSE))=TRUE, "0",VLOOKUP(A206,'DETAY-M'!$A:$I,4,FALSE))</f>
        <v>0</v>
      </c>
      <c r="E206" s="8" t="str">
        <f>IF(ISNA(VLOOKUP(A206,'DETAY-M'!$A:$I,5,FALSE))=TRUE, "0",VLOOKUP(A206,'DETAY-M'!$A:$I,5,FALSE))</f>
        <v>0</v>
      </c>
      <c r="F206" s="8" t="str">
        <f>IF(ISNA(VLOOKUP(A206,'DETAY-M'!$A:$I,6,FALSE))=TRUE, "0",VLOOKUP(A206,'DETAY-M'!$A:$I,6,FALSE))</f>
        <v>0</v>
      </c>
      <c r="G206" s="2">
        <f t="shared" si="3"/>
        <v>0</v>
      </c>
    </row>
    <row r="207" spans="1:7" ht="14.25">
      <c r="A207" s="9" t="s">
        <v>400</v>
      </c>
      <c r="B207" s="17" t="s">
        <v>401</v>
      </c>
      <c r="C207" s="8" t="str">
        <f>IF(ISNA(VLOOKUP(A207,'DETAY-M'!$A:$I,3,FALSE))=TRUE, "0",VLOOKUP(A207,'DETAY-M'!$A:$I,3,FALSE))</f>
        <v>0</v>
      </c>
      <c r="D207" s="8" t="str">
        <f>IF(ISNA(VLOOKUP(A207,'DETAY-M'!$A:$I,4,FALSE))=TRUE, "0",VLOOKUP(A207,'DETAY-M'!$A:$I,4,FALSE))</f>
        <v>0</v>
      </c>
      <c r="E207" s="8" t="str">
        <f>IF(ISNA(VLOOKUP(A207,'DETAY-M'!$A:$I,5,FALSE))=TRUE, "0",VLOOKUP(A207,'DETAY-M'!$A:$I,5,FALSE))</f>
        <v>0</v>
      </c>
      <c r="F207" s="8" t="str">
        <f>IF(ISNA(VLOOKUP(A207,'DETAY-M'!$A:$I,6,FALSE))=TRUE, "0",VLOOKUP(A207,'DETAY-M'!$A:$I,6,FALSE))</f>
        <v>0</v>
      </c>
      <c r="G207" s="2">
        <f t="shared" si="3"/>
        <v>0</v>
      </c>
    </row>
    <row r="208" spans="1:7" ht="14.25">
      <c r="A208" s="9" t="s">
        <v>402</v>
      </c>
      <c r="B208" s="17" t="s">
        <v>403</v>
      </c>
      <c r="C208" s="8" t="str">
        <f>IF(ISNA(VLOOKUP(A208,'DETAY-M'!$A:$I,3,FALSE))=TRUE, "0",VLOOKUP(A208,'DETAY-M'!$A:$I,3,FALSE))</f>
        <v>0</v>
      </c>
      <c r="D208" s="8" t="str">
        <f>IF(ISNA(VLOOKUP(A208,'DETAY-M'!$A:$I,4,FALSE))=TRUE, "0",VLOOKUP(A208,'DETAY-M'!$A:$I,4,FALSE))</f>
        <v>0</v>
      </c>
      <c r="E208" s="8" t="str">
        <f>IF(ISNA(VLOOKUP(A208,'DETAY-M'!$A:$I,5,FALSE))=TRUE, "0",VLOOKUP(A208,'DETAY-M'!$A:$I,5,FALSE))</f>
        <v>0</v>
      </c>
      <c r="F208" s="8" t="str">
        <f>IF(ISNA(VLOOKUP(A208,'DETAY-M'!$A:$I,6,FALSE))=TRUE, "0",VLOOKUP(A208,'DETAY-M'!$A:$I,6,FALSE))</f>
        <v>0</v>
      </c>
      <c r="G208" s="2">
        <f t="shared" si="3"/>
        <v>0</v>
      </c>
    </row>
    <row r="209" spans="1:7" ht="14.25">
      <c r="A209" s="9" t="s">
        <v>404</v>
      </c>
      <c r="B209" s="17" t="s">
        <v>405</v>
      </c>
      <c r="C209" s="8" t="str">
        <f>IF(ISNA(VLOOKUP(A209,'DETAY-M'!$A:$I,3,FALSE))=TRUE, "0",VLOOKUP(A209,'DETAY-M'!$A:$I,3,FALSE))</f>
        <v>0</v>
      </c>
      <c r="D209" s="8" t="str">
        <f>IF(ISNA(VLOOKUP(A209,'DETAY-M'!$A:$I,4,FALSE))=TRUE, "0",VLOOKUP(A209,'DETAY-M'!$A:$I,4,FALSE))</f>
        <v>0</v>
      </c>
      <c r="E209" s="8" t="str">
        <f>IF(ISNA(VLOOKUP(A209,'DETAY-M'!$A:$I,5,FALSE))=TRUE, "0",VLOOKUP(A209,'DETAY-M'!$A:$I,5,FALSE))</f>
        <v>0</v>
      </c>
      <c r="F209" s="8" t="str">
        <f>IF(ISNA(VLOOKUP(A209,'DETAY-M'!$A:$I,6,FALSE))=TRUE, "0",VLOOKUP(A209,'DETAY-M'!$A:$I,6,FALSE))</f>
        <v>0</v>
      </c>
      <c r="G209" s="2">
        <f t="shared" si="3"/>
        <v>0</v>
      </c>
    </row>
    <row r="210" spans="1:7" ht="14.25">
      <c r="A210" s="9" t="s">
        <v>89</v>
      </c>
      <c r="B210" s="17" t="s">
        <v>406</v>
      </c>
      <c r="C210" s="8" t="str">
        <f>IF(ISNA(VLOOKUP(A210,'DETAY-M'!$A:$I,3,FALSE))=TRUE, "0",VLOOKUP(A210,'DETAY-M'!$A:$I,3,FALSE))</f>
        <v>0</v>
      </c>
      <c r="D210" s="8" t="str">
        <f>IF(ISNA(VLOOKUP(A210,'DETAY-M'!$A:$I,4,FALSE))=TRUE, "0",VLOOKUP(A210,'DETAY-M'!$A:$I,4,FALSE))</f>
        <v>0</v>
      </c>
      <c r="E210" s="8" t="str">
        <f>IF(ISNA(VLOOKUP(A210,'DETAY-M'!$A:$I,5,FALSE))=TRUE, "0",VLOOKUP(A210,'DETAY-M'!$A:$I,5,FALSE))</f>
        <v>0</v>
      </c>
      <c r="F210" s="8" t="str">
        <f>IF(ISNA(VLOOKUP(A210,'DETAY-M'!$A:$I,6,FALSE))=TRUE, "0",VLOOKUP(A210,'DETAY-M'!$A:$I,6,FALSE))</f>
        <v>0</v>
      </c>
      <c r="G210" s="2">
        <f t="shared" si="3"/>
        <v>0</v>
      </c>
    </row>
    <row r="211" spans="1:7" ht="14.25">
      <c r="A211" s="9" t="s">
        <v>407</v>
      </c>
      <c r="B211" s="17" t="s">
        <v>408</v>
      </c>
      <c r="C211" s="8" t="str">
        <f>IF(ISNA(VLOOKUP(A211,'DETAY-M'!$A:$I,3,FALSE))=TRUE, "0",VLOOKUP(A211,'DETAY-M'!$A:$I,3,FALSE))</f>
        <v>0</v>
      </c>
      <c r="D211" s="8" t="str">
        <f>IF(ISNA(VLOOKUP(A211,'DETAY-M'!$A:$I,4,FALSE))=TRUE, "0",VLOOKUP(A211,'DETAY-M'!$A:$I,4,FALSE))</f>
        <v>0</v>
      </c>
      <c r="E211" s="8" t="str">
        <f>IF(ISNA(VLOOKUP(A211,'DETAY-M'!$A:$I,5,FALSE))=TRUE, "0",VLOOKUP(A211,'DETAY-M'!$A:$I,5,FALSE))</f>
        <v>0</v>
      </c>
      <c r="F211" s="8" t="str">
        <f>IF(ISNA(VLOOKUP(A211,'DETAY-M'!$A:$I,6,FALSE))=TRUE, "0",VLOOKUP(A211,'DETAY-M'!$A:$I,6,FALSE))</f>
        <v>0</v>
      </c>
      <c r="G211" s="2">
        <f t="shared" si="3"/>
        <v>0</v>
      </c>
    </row>
    <row r="212" spans="1:7" ht="14.25">
      <c r="A212" s="9" t="s">
        <v>409</v>
      </c>
      <c r="B212" s="18" t="s">
        <v>410</v>
      </c>
      <c r="C212" s="8" t="str">
        <f>IF(ISNA(VLOOKUP(A212,'DETAY-M'!$A:$I,3,FALSE))=TRUE, "0",VLOOKUP(A212,'DETAY-M'!$A:$I,3,FALSE))</f>
        <v>0</v>
      </c>
      <c r="D212" s="8" t="str">
        <f>IF(ISNA(VLOOKUP(A212,'DETAY-M'!$A:$I,4,FALSE))=TRUE, "0",VLOOKUP(A212,'DETAY-M'!$A:$I,4,FALSE))</f>
        <v>0</v>
      </c>
      <c r="E212" s="8" t="str">
        <f>IF(ISNA(VLOOKUP(A212,'DETAY-M'!$A:$I,5,FALSE))=TRUE, "0",VLOOKUP(A212,'DETAY-M'!$A:$I,5,FALSE))</f>
        <v>0</v>
      </c>
      <c r="F212" s="8" t="str">
        <f>IF(ISNA(VLOOKUP(A212,'DETAY-M'!$A:$I,6,FALSE))=TRUE, "0",VLOOKUP(A212,'DETAY-M'!$A:$I,6,FALSE))</f>
        <v>0</v>
      </c>
      <c r="G212" s="2">
        <f t="shared" si="3"/>
        <v>0</v>
      </c>
    </row>
    <row r="213" spans="1:7" ht="14.25">
      <c r="A213" s="9" t="s">
        <v>411</v>
      </c>
      <c r="B213" s="17" t="s">
        <v>412</v>
      </c>
      <c r="C213" s="8" t="str">
        <f>IF(ISNA(VLOOKUP(A213,'DETAY-M'!$A:$I,3,FALSE))=TRUE, "0",VLOOKUP(A213,'DETAY-M'!$A:$I,3,FALSE))</f>
        <v>0</v>
      </c>
      <c r="D213" s="8" t="str">
        <f>IF(ISNA(VLOOKUP(A213,'DETAY-M'!$A:$I,4,FALSE))=TRUE, "0",VLOOKUP(A213,'DETAY-M'!$A:$I,4,FALSE))</f>
        <v>0</v>
      </c>
      <c r="E213" s="8" t="str">
        <f>IF(ISNA(VLOOKUP(A213,'DETAY-M'!$A:$I,5,FALSE))=TRUE, "0",VLOOKUP(A213,'DETAY-M'!$A:$I,5,FALSE))</f>
        <v>0</v>
      </c>
      <c r="F213" s="8" t="str">
        <f>IF(ISNA(VLOOKUP(A213,'DETAY-M'!$A:$I,6,FALSE))=TRUE, "0",VLOOKUP(A213,'DETAY-M'!$A:$I,6,FALSE))</f>
        <v>0</v>
      </c>
      <c r="G213" s="2">
        <f t="shared" si="3"/>
        <v>0</v>
      </c>
    </row>
    <row r="214" spans="1:7" ht="14.25">
      <c r="A214" s="9" t="s">
        <v>90</v>
      </c>
      <c r="B214" s="18" t="s">
        <v>413</v>
      </c>
      <c r="C214" s="8" t="str">
        <f>IF(ISNA(VLOOKUP(A214,'DETAY-M'!$A:$I,3,FALSE))=TRUE, "0",VLOOKUP(A214,'DETAY-M'!$A:$I,3,FALSE))</f>
        <v>0</v>
      </c>
      <c r="D214" s="8" t="str">
        <f>IF(ISNA(VLOOKUP(A214,'DETAY-M'!$A:$I,4,FALSE))=TRUE, "0",VLOOKUP(A214,'DETAY-M'!$A:$I,4,FALSE))</f>
        <v>0</v>
      </c>
      <c r="E214" s="8" t="str">
        <f>IF(ISNA(VLOOKUP(A214,'DETAY-M'!$A:$I,5,FALSE))=TRUE, "0",VLOOKUP(A214,'DETAY-M'!$A:$I,5,FALSE))</f>
        <v>0</v>
      </c>
      <c r="F214" s="8" t="str">
        <f>IF(ISNA(VLOOKUP(A214,'DETAY-M'!$A:$I,6,FALSE))=TRUE, "0",VLOOKUP(A214,'DETAY-M'!$A:$I,6,FALSE))</f>
        <v>0</v>
      </c>
      <c r="G214" s="2">
        <f t="shared" si="3"/>
        <v>0</v>
      </c>
    </row>
    <row r="215" spans="1:7" ht="14.25">
      <c r="A215" s="9" t="s">
        <v>414</v>
      </c>
      <c r="B215" s="17" t="s">
        <v>415</v>
      </c>
      <c r="C215" s="8" t="str">
        <f>IF(ISNA(VLOOKUP(A215,'DETAY-M'!$A:$I,3,FALSE))=TRUE, "0",VLOOKUP(A215,'DETAY-M'!$A:$I,3,FALSE))</f>
        <v>0</v>
      </c>
      <c r="D215" s="8" t="str">
        <f>IF(ISNA(VLOOKUP(A215,'DETAY-M'!$A:$I,4,FALSE))=TRUE, "0",VLOOKUP(A215,'DETAY-M'!$A:$I,4,FALSE))</f>
        <v>0</v>
      </c>
      <c r="E215" s="8" t="str">
        <f>IF(ISNA(VLOOKUP(A215,'DETAY-M'!$A:$I,5,FALSE))=TRUE, "0",VLOOKUP(A215,'DETAY-M'!$A:$I,5,FALSE))</f>
        <v>0</v>
      </c>
      <c r="F215" s="8" t="str">
        <f>IF(ISNA(VLOOKUP(A215,'DETAY-M'!$A:$I,6,FALSE))=TRUE, "0",VLOOKUP(A215,'DETAY-M'!$A:$I,6,FALSE))</f>
        <v>0</v>
      </c>
      <c r="G215" s="2">
        <f t="shared" si="3"/>
        <v>0</v>
      </c>
    </row>
    <row r="216" spans="1:7" ht="14.25">
      <c r="A216" s="9" t="s">
        <v>416</v>
      </c>
      <c r="B216" s="17" t="s">
        <v>417</v>
      </c>
      <c r="C216" s="8" t="str">
        <f>IF(ISNA(VLOOKUP(A216,'DETAY-M'!$A:$I,3,FALSE))=TRUE, "0",VLOOKUP(A216,'DETAY-M'!$A:$I,3,FALSE))</f>
        <v>0</v>
      </c>
      <c r="D216" s="8" t="str">
        <f>IF(ISNA(VLOOKUP(A216,'DETAY-M'!$A:$I,4,FALSE))=TRUE, "0",VLOOKUP(A216,'DETAY-M'!$A:$I,4,FALSE))</f>
        <v>0</v>
      </c>
      <c r="E216" s="8" t="str">
        <f>IF(ISNA(VLOOKUP(A216,'DETAY-M'!$A:$I,5,FALSE))=TRUE, "0",VLOOKUP(A216,'DETAY-M'!$A:$I,5,FALSE))</f>
        <v>0</v>
      </c>
      <c r="F216" s="8" t="str">
        <f>IF(ISNA(VLOOKUP(A216,'DETAY-M'!$A:$I,6,FALSE))=TRUE, "0",VLOOKUP(A216,'DETAY-M'!$A:$I,6,FALSE))</f>
        <v>0</v>
      </c>
      <c r="G216" s="2">
        <f t="shared" si="3"/>
        <v>0</v>
      </c>
    </row>
    <row r="217" spans="1:7" ht="14.25">
      <c r="A217" s="9" t="s">
        <v>91</v>
      </c>
      <c r="B217" s="17" t="s">
        <v>418</v>
      </c>
      <c r="C217" s="8" t="str">
        <f>IF(ISNA(VLOOKUP(A217,'DETAY-M'!$A:$I,3,FALSE))=TRUE, "0",VLOOKUP(A217,'DETAY-M'!$A:$I,3,FALSE))</f>
        <v>0</v>
      </c>
      <c r="D217" s="8" t="str">
        <f>IF(ISNA(VLOOKUP(A217,'DETAY-M'!$A:$I,4,FALSE))=TRUE, "0",VLOOKUP(A217,'DETAY-M'!$A:$I,4,FALSE))</f>
        <v>0</v>
      </c>
      <c r="E217" s="8" t="str">
        <f>IF(ISNA(VLOOKUP(A217,'DETAY-M'!$A:$I,5,FALSE))=TRUE, "0",VLOOKUP(A217,'DETAY-M'!$A:$I,5,FALSE))</f>
        <v>0</v>
      </c>
      <c r="F217" s="8" t="str">
        <f>IF(ISNA(VLOOKUP(A217,'DETAY-M'!$A:$I,6,FALSE))=TRUE, "0",VLOOKUP(A217,'DETAY-M'!$A:$I,6,FALSE))</f>
        <v>0</v>
      </c>
      <c r="G217" s="2">
        <f t="shared" si="3"/>
        <v>0</v>
      </c>
    </row>
    <row r="218" spans="1:7" ht="14.25">
      <c r="A218" s="9" t="s">
        <v>419</v>
      </c>
      <c r="B218" s="17" t="s">
        <v>420</v>
      </c>
      <c r="C218" s="8" t="str">
        <f>IF(ISNA(VLOOKUP(A218,'DETAY-M'!$A:$I,3,FALSE))=TRUE, "0",VLOOKUP(A218,'DETAY-M'!$A:$I,3,FALSE))</f>
        <v>0</v>
      </c>
      <c r="D218" s="8" t="str">
        <f>IF(ISNA(VLOOKUP(A218,'DETAY-M'!$A:$I,4,FALSE))=TRUE, "0",VLOOKUP(A218,'DETAY-M'!$A:$I,4,FALSE))</f>
        <v>0</v>
      </c>
      <c r="E218" s="8" t="str">
        <f>IF(ISNA(VLOOKUP(A218,'DETAY-M'!$A:$I,5,FALSE))=TRUE, "0",VLOOKUP(A218,'DETAY-M'!$A:$I,5,FALSE))</f>
        <v>0</v>
      </c>
      <c r="F218" s="8" t="str">
        <f>IF(ISNA(VLOOKUP(A218,'DETAY-M'!$A:$I,6,FALSE))=TRUE, "0",VLOOKUP(A218,'DETAY-M'!$A:$I,6,FALSE))</f>
        <v>0</v>
      </c>
      <c r="G218" s="2">
        <f t="shared" si="3"/>
        <v>0</v>
      </c>
    </row>
    <row r="219" spans="1:7" ht="14.25">
      <c r="A219" s="9" t="s">
        <v>421</v>
      </c>
      <c r="B219" s="17" t="s">
        <v>422</v>
      </c>
      <c r="C219" s="8" t="str">
        <f>IF(ISNA(VLOOKUP(A219,'DETAY-M'!$A:$I,3,FALSE))=TRUE, "0",VLOOKUP(A219,'DETAY-M'!$A:$I,3,FALSE))</f>
        <v>0</v>
      </c>
      <c r="D219" s="8" t="str">
        <f>IF(ISNA(VLOOKUP(A219,'DETAY-M'!$A:$I,4,FALSE))=TRUE, "0",VLOOKUP(A219,'DETAY-M'!$A:$I,4,FALSE))</f>
        <v>0</v>
      </c>
      <c r="E219" s="8" t="str">
        <f>IF(ISNA(VLOOKUP(A219,'DETAY-M'!$A:$I,5,FALSE))=TRUE, "0",VLOOKUP(A219,'DETAY-M'!$A:$I,5,FALSE))</f>
        <v>0</v>
      </c>
      <c r="F219" s="8" t="str">
        <f>IF(ISNA(VLOOKUP(A219,'DETAY-M'!$A:$I,6,FALSE))=TRUE, "0",VLOOKUP(A219,'DETAY-M'!$A:$I,6,FALSE))</f>
        <v>0</v>
      </c>
      <c r="G219" s="2">
        <f t="shared" si="3"/>
        <v>0</v>
      </c>
    </row>
    <row r="220" spans="1:7" ht="14.25">
      <c r="A220" s="9" t="s">
        <v>92</v>
      </c>
      <c r="B220" s="18" t="s">
        <v>423</v>
      </c>
      <c r="C220" s="8" t="str">
        <f>IF(ISNA(VLOOKUP(A220,'DETAY-M'!$A:$I,3,FALSE))=TRUE, "0",VLOOKUP(A220,'DETAY-M'!$A:$I,3,FALSE))</f>
        <v>0</v>
      </c>
      <c r="D220" s="8" t="str">
        <f>IF(ISNA(VLOOKUP(A220,'DETAY-M'!$A:$I,4,FALSE))=TRUE, "0",VLOOKUP(A220,'DETAY-M'!$A:$I,4,FALSE))</f>
        <v>0</v>
      </c>
      <c r="E220" s="8" t="str">
        <f>IF(ISNA(VLOOKUP(A220,'DETAY-M'!$A:$I,5,FALSE))=TRUE, "0",VLOOKUP(A220,'DETAY-M'!$A:$I,5,FALSE))</f>
        <v>0</v>
      </c>
      <c r="F220" s="8" t="str">
        <f>IF(ISNA(VLOOKUP(A220,'DETAY-M'!$A:$I,6,FALSE))=TRUE, "0",VLOOKUP(A220,'DETAY-M'!$A:$I,6,FALSE))</f>
        <v>0</v>
      </c>
      <c r="G220" s="2">
        <f t="shared" si="3"/>
        <v>0</v>
      </c>
    </row>
    <row r="221" spans="1:7" ht="14.25">
      <c r="A221" s="9" t="s">
        <v>93</v>
      </c>
      <c r="B221" s="19" t="s">
        <v>424</v>
      </c>
      <c r="C221" s="8" t="str">
        <f>IF(ISNA(VLOOKUP(A221,'DETAY-M'!$A:$I,3,FALSE))=TRUE, "0",VLOOKUP(A221,'DETAY-M'!$A:$I,3,FALSE))</f>
        <v>0</v>
      </c>
      <c r="D221" s="8" t="str">
        <f>IF(ISNA(VLOOKUP(A221,'DETAY-M'!$A:$I,4,FALSE))=TRUE, "0",VLOOKUP(A221,'DETAY-M'!$A:$I,4,FALSE))</f>
        <v>0</v>
      </c>
      <c r="E221" s="8" t="str">
        <f>IF(ISNA(VLOOKUP(A221,'DETAY-M'!$A:$I,5,FALSE))=TRUE, "0",VLOOKUP(A221,'DETAY-M'!$A:$I,5,FALSE))</f>
        <v>0</v>
      </c>
      <c r="F221" s="8" t="str">
        <f>IF(ISNA(VLOOKUP(A221,'DETAY-M'!$A:$I,6,FALSE))=TRUE, "0",VLOOKUP(A221,'DETAY-M'!$A:$I,6,FALSE))</f>
        <v>0</v>
      </c>
      <c r="G221" s="2">
        <f t="shared" si="3"/>
        <v>0</v>
      </c>
    </row>
    <row r="222" spans="1:7" ht="14.25">
      <c r="A222" s="9" t="s">
        <v>94</v>
      </c>
      <c r="B222" s="20" t="s">
        <v>425</v>
      </c>
      <c r="C222" s="8" t="str">
        <f>IF(ISNA(VLOOKUP(A222,'DETAY-M'!$A:$I,3,FALSE))=TRUE, "0",VLOOKUP(A222,'DETAY-M'!$A:$I,3,FALSE))</f>
        <v>0</v>
      </c>
      <c r="D222" s="8" t="str">
        <f>IF(ISNA(VLOOKUP(A222,'DETAY-M'!$A:$I,4,FALSE))=TRUE, "0",VLOOKUP(A222,'DETAY-M'!$A:$I,4,FALSE))</f>
        <v>0</v>
      </c>
      <c r="E222" s="8" t="str">
        <f>IF(ISNA(VLOOKUP(A222,'DETAY-M'!$A:$I,5,FALSE))=TRUE, "0",VLOOKUP(A222,'DETAY-M'!$A:$I,5,FALSE))</f>
        <v>0</v>
      </c>
      <c r="F222" s="8" t="str">
        <f>IF(ISNA(VLOOKUP(A222,'DETAY-M'!$A:$I,6,FALSE))=TRUE, "0",VLOOKUP(A222,'DETAY-M'!$A:$I,6,FALSE))</f>
        <v>0</v>
      </c>
      <c r="G222" s="2">
        <f t="shared" si="3"/>
        <v>0</v>
      </c>
    </row>
    <row r="223" spans="1:7" ht="14.25">
      <c r="A223" s="9" t="s">
        <v>95</v>
      </c>
      <c r="B223" s="19" t="s">
        <v>96</v>
      </c>
      <c r="C223" s="8" t="str">
        <f>IF(ISNA(VLOOKUP(A223,'DETAY-M'!$A:$I,3,FALSE))=TRUE, "0",VLOOKUP(A223,'DETAY-M'!$A:$I,3,FALSE))</f>
        <v>0</v>
      </c>
      <c r="D223" s="8" t="str">
        <f>IF(ISNA(VLOOKUP(A223,'DETAY-M'!$A:$I,4,FALSE))=TRUE, "0",VLOOKUP(A223,'DETAY-M'!$A:$I,4,FALSE))</f>
        <v>0</v>
      </c>
      <c r="E223" s="8" t="str">
        <f>IF(ISNA(VLOOKUP(A223,'DETAY-M'!$A:$I,5,FALSE))=TRUE, "0",VLOOKUP(A223,'DETAY-M'!$A:$I,5,FALSE))</f>
        <v>0</v>
      </c>
      <c r="F223" s="8" t="str">
        <f>IF(ISNA(VLOOKUP(A223,'DETAY-M'!$A:$I,6,FALSE))=TRUE, "0",VLOOKUP(A223,'DETAY-M'!$A:$I,6,FALSE))</f>
        <v>0</v>
      </c>
      <c r="G223" s="2">
        <f t="shared" si="3"/>
        <v>0</v>
      </c>
    </row>
    <row r="224" spans="1:7">
      <c r="A224" s="9" t="s">
        <v>97</v>
      </c>
      <c r="B224" s="3" t="s">
        <v>426</v>
      </c>
      <c r="C224" s="8" t="str">
        <f>IF(ISNA(VLOOKUP(A224,'DETAY-M'!$A:$I,3,FALSE))=TRUE, "0",VLOOKUP(A224,'DETAY-M'!$A:$I,3,FALSE))</f>
        <v>0</v>
      </c>
      <c r="D224" s="8" t="str">
        <f>IF(ISNA(VLOOKUP(A224,'DETAY-M'!$A:$I,4,FALSE))=TRUE, "0",VLOOKUP(A224,'DETAY-M'!$A:$I,4,FALSE))</f>
        <v>0</v>
      </c>
      <c r="E224" s="8" t="str">
        <f>IF(ISNA(VLOOKUP(A224,'DETAY-M'!$A:$I,5,FALSE))=TRUE, "0",VLOOKUP(A224,'DETAY-M'!$A:$I,5,FALSE))</f>
        <v>0</v>
      </c>
      <c r="F224" s="8" t="str">
        <f>IF(ISNA(VLOOKUP(A224,'DETAY-M'!$A:$I,6,FALSE))=TRUE, "0",VLOOKUP(A224,'DETAY-M'!$A:$I,6,FALSE))</f>
        <v>0</v>
      </c>
      <c r="G224" s="2">
        <f t="shared" si="3"/>
        <v>0</v>
      </c>
    </row>
    <row r="225" spans="1:7">
      <c r="A225" s="9" t="s">
        <v>98</v>
      </c>
      <c r="B225" s="3" t="s">
        <v>427</v>
      </c>
      <c r="C225" s="8" t="str">
        <f>IF(ISNA(VLOOKUP(A225,'DETAY-M'!$A:$I,3,FALSE))=TRUE, "0",VLOOKUP(A225,'DETAY-M'!$A:$I,3,FALSE))</f>
        <v>0</v>
      </c>
      <c r="D225" s="8" t="str">
        <f>IF(ISNA(VLOOKUP(A225,'DETAY-M'!$A:$I,4,FALSE))=TRUE, "0",VLOOKUP(A225,'DETAY-M'!$A:$I,4,FALSE))</f>
        <v>0</v>
      </c>
      <c r="E225" s="8" t="str">
        <f>IF(ISNA(VLOOKUP(A225,'DETAY-M'!$A:$I,5,FALSE))=TRUE, "0",VLOOKUP(A225,'DETAY-M'!$A:$I,5,FALSE))</f>
        <v>0</v>
      </c>
      <c r="F225" s="8" t="str">
        <f>IF(ISNA(VLOOKUP(A225,'DETAY-M'!$A:$I,6,FALSE))=TRUE, "0",VLOOKUP(A225,'DETAY-M'!$A:$I,6,FALSE))</f>
        <v>0</v>
      </c>
      <c r="G225" s="2">
        <f t="shared" si="3"/>
        <v>0</v>
      </c>
    </row>
    <row r="226" spans="1:7">
      <c r="A226" s="9" t="s">
        <v>428</v>
      </c>
      <c r="B226" s="3" t="s">
        <v>429</v>
      </c>
      <c r="C226" s="8" t="str">
        <f>IF(ISNA(VLOOKUP(A226,'DETAY-M'!$A:$I,3,FALSE))=TRUE, "0",VLOOKUP(A226,'DETAY-M'!$A:$I,3,FALSE))</f>
        <v>0</v>
      </c>
      <c r="D226" s="8" t="str">
        <f>IF(ISNA(VLOOKUP(A226,'DETAY-M'!$A:$I,4,FALSE))=TRUE, "0",VLOOKUP(A226,'DETAY-M'!$A:$I,4,FALSE))</f>
        <v>0</v>
      </c>
      <c r="E226" s="8" t="str">
        <f>IF(ISNA(VLOOKUP(A226,'DETAY-M'!$A:$I,5,FALSE))=TRUE, "0",VLOOKUP(A226,'DETAY-M'!$A:$I,5,FALSE))</f>
        <v>0</v>
      </c>
      <c r="F226" s="8" t="str">
        <f>IF(ISNA(VLOOKUP(A226,'DETAY-M'!$A:$I,6,FALSE))=TRUE, "0",VLOOKUP(A226,'DETAY-M'!$A:$I,6,FALSE))</f>
        <v>0</v>
      </c>
      <c r="G226" s="2">
        <f t="shared" si="3"/>
        <v>0</v>
      </c>
    </row>
    <row r="227" spans="1:7">
      <c r="A227" s="9" t="s">
        <v>430</v>
      </c>
      <c r="B227" s="3" t="s">
        <v>431</v>
      </c>
      <c r="C227" s="8" t="str">
        <f>IF(ISNA(VLOOKUP(A227,'DETAY-M'!$A:$I,3,FALSE))=TRUE, "0",VLOOKUP(A227,'DETAY-M'!$A:$I,3,FALSE))</f>
        <v>0</v>
      </c>
      <c r="D227" s="8" t="str">
        <f>IF(ISNA(VLOOKUP(A227,'DETAY-M'!$A:$I,4,FALSE))=TRUE, "0",VLOOKUP(A227,'DETAY-M'!$A:$I,4,FALSE))</f>
        <v>0</v>
      </c>
      <c r="E227" s="8" t="str">
        <f>IF(ISNA(VLOOKUP(A227,'DETAY-M'!$A:$I,5,FALSE))=TRUE, "0",VLOOKUP(A227,'DETAY-M'!$A:$I,5,FALSE))</f>
        <v>0</v>
      </c>
      <c r="F227" s="8" t="str">
        <f>IF(ISNA(VLOOKUP(A227,'DETAY-M'!$A:$I,6,FALSE))=TRUE, "0",VLOOKUP(A227,'DETAY-M'!$A:$I,6,FALSE))</f>
        <v>0</v>
      </c>
      <c r="G227" s="2">
        <f t="shared" si="3"/>
        <v>0</v>
      </c>
    </row>
    <row r="228" spans="1:7">
      <c r="A228" s="9" t="s">
        <v>99</v>
      </c>
      <c r="B228" s="3" t="s">
        <v>432</v>
      </c>
      <c r="C228" s="8" t="str">
        <f>IF(ISNA(VLOOKUP(A228,'DETAY-M'!$A:$I,3,FALSE))=TRUE, "0",VLOOKUP(A228,'DETAY-M'!$A:$I,3,FALSE))</f>
        <v>0</v>
      </c>
      <c r="D228" s="8" t="str">
        <f>IF(ISNA(VLOOKUP(A228,'DETAY-M'!$A:$I,4,FALSE))=TRUE, "0",VLOOKUP(A228,'DETAY-M'!$A:$I,4,FALSE))</f>
        <v>0</v>
      </c>
      <c r="E228" s="8" t="str">
        <f>IF(ISNA(VLOOKUP(A228,'DETAY-M'!$A:$I,5,FALSE))=TRUE, "0",VLOOKUP(A228,'DETAY-M'!$A:$I,5,FALSE))</f>
        <v>0</v>
      </c>
      <c r="F228" s="8" t="str">
        <f>IF(ISNA(VLOOKUP(A228,'DETAY-M'!$A:$I,6,FALSE))=TRUE, "0",VLOOKUP(A228,'DETAY-M'!$A:$I,6,FALSE))</f>
        <v>0</v>
      </c>
      <c r="G228" s="2">
        <f t="shared" si="3"/>
        <v>0</v>
      </c>
    </row>
    <row r="229" spans="1:7">
      <c r="A229" s="9" t="s">
        <v>100</v>
      </c>
      <c r="B229" s="3" t="s">
        <v>433</v>
      </c>
      <c r="C229" s="8" t="str">
        <f>IF(ISNA(VLOOKUP(A229,'DETAY-M'!$A:$I,3,FALSE))=TRUE, "0",VLOOKUP(A229,'DETAY-M'!$A:$I,3,FALSE))</f>
        <v>0</v>
      </c>
      <c r="D229" s="8" t="str">
        <f>IF(ISNA(VLOOKUP(A229,'DETAY-M'!$A:$I,4,FALSE))=TRUE, "0",VLOOKUP(A229,'DETAY-M'!$A:$I,4,FALSE))</f>
        <v>0</v>
      </c>
      <c r="E229" s="8" t="str">
        <f>IF(ISNA(VLOOKUP(A229,'DETAY-M'!$A:$I,5,FALSE))=TRUE, "0",VLOOKUP(A229,'DETAY-M'!$A:$I,5,FALSE))</f>
        <v>0</v>
      </c>
      <c r="F229" s="8" t="str">
        <f>IF(ISNA(VLOOKUP(A229,'DETAY-M'!$A:$I,6,FALSE))=TRUE, "0",VLOOKUP(A229,'DETAY-M'!$A:$I,6,FALSE))</f>
        <v>0</v>
      </c>
      <c r="G229" s="2">
        <f t="shared" si="3"/>
        <v>0</v>
      </c>
    </row>
    <row r="230" spans="1:7">
      <c r="A230" s="9" t="s">
        <v>434</v>
      </c>
      <c r="B230" s="3" t="s">
        <v>435</v>
      </c>
      <c r="C230" s="8" t="str">
        <f>IF(ISNA(VLOOKUP(A230,'DETAY-M'!$A:$I,3,FALSE))=TRUE, "0",VLOOKUP(A230,'DETAY-M'!$A:$I,3,FALSE))</f>
        <v>0</v>
      </c>
      <c r="D230" s="8" t="str">
        <f>IF(ISNA(VLOOKUP(A230,'DETAY-M'!$A:$I,4,FALSE))=TRUE, "0",VLOOKUP(A230,'DETAY-M'!$A:$I,4,FALSE))</f>
        <v>0</v>
      </c>
      <c r="E230" s="8" t="str">
        <f>IF(ISNA(VLOOKUP(A230,'DETAY-M'!$A:$I,5,FALSE))=TRUE, "0",VLOOKUP(A230,'DETAY-M'!$A:$I,5,FALSE))</f>
        <v>0</v>
      </c>
      <c r="F230" s="8" t="str">
        <f>IF(ISNA(VLOOKUP(A230,'DETAY-M'!$A:$I,6,FALSE))=TRUE, "0",VLOOKUP(A230,'DETAY-M'!$A:$I,6,FALSE))</f>
        <v>0</v>
      </c>
      <c r="G230" s="2">
        <f t="shared" si="3"/>
        <v>0</v>
      </c>
    </row>
    <row r="231" spans="1:7">
      <c r="A231" s="9" t="s">
        <v>436</v>
      </c>
      <c r="B231" s="3" t="s">
        <v>437</v>
      </c>
      <c r="C231" s="8" t="str">
        <f>IF(ISNA(VLOOKUP(A231,'DETAY-M'!$A:$I,3,FALSE))=TRUE, "0",VLOOKUP(A231,'DETAY-M'!$A:$I,3,FALSE))</f>
        <v>0</v>
      </c>
      <c r="D231" s="8" t="str">
        <f>IF(ISNA(VLOOKUP(A231,'DETAY-M'!$A:$I,4,FALSE))=TRUE, "0",VLOOKUP(A231,'DETAY-M'!$A:$I,4,FALSE))</f>
        <v>0</v>
      </c>
      <c r="E231" s="8" t="str">
        <f>IF(ISNA(VLOOKUP(A231,'DETAY-M'!$A:$I,5,FALSE))=TRUE, "0",VLOOKUP(A231,'DETAY-M'!$A:$I,5,FALSE))</f>
        <v>0</v>
      </c>
      <c r="F231" s="8" t="str">
        <f>IF(ISNA(VLOOKUP(A231,'DETAY-M'!$A:$I,6,FALSE))=TRUE, "0",VLOOKUP(A231,'DETAY-M'!$A:$I,6,FALSE))</f>
        <v>0</v>
      </c>
      <c r="G231" s="2">
        <f t="shared" si="3"/>
        <v>0</v>
      </c>
    </row>
    <row r="232" spans="1:7">
      <c r="A232" s="9" t="s">
        <v>101</v>
      </c>
      <c r="B232" s="3" t="s">
        <v>438</v>
      </c>
      <c r="C232" s="8" t="str">
        <f>IF(ISNA(VLOOKUP(A232,'DETAY-M'!$A:$I,3,FALSE))=TRUE, "0",VLOOKUP(A232,'DETAY-M'!$A:$I,3,FALSE))</f>
        <v>0</v>
      </c>
      <c r="D232" s="8" t="str">
        <f>IF(ISNA(VLOOKUP(A232,'DETAY-M'!$A:$I,4,FALSE))=TRUE, "0",VLOOKUP(A232,'DETAY-M'!$A:$I,4,FALSE))</f>
        <v>0</v>
      </c>
      <c r="E232" s="8" t="str">
        <f>IF(ISNA(VLOOKUP(A232,'DETAY-M'!$A:$I,5,FALSE))=TRUE, "0",VLOOKUP(A232,'DETAY-M'!$A:$I,5,FALSE))</f>
        <v>0</v>
      </c>
      <c r="F232" s="8" t="str">
        <f>IF(ISNA(VLOOKUP(A232,'DETAY-M'!$A:$I,6,FALSE))=TRUE, "0",VLOOKUP(A232,'DETAY-M'!$A:$I,6,FALSE))</f>
        <v>0</v>
      </c>
      <c r="G232" s="2">
        <f t="shared" ref="G232:G251" si="4">IF(E232&lt;F232,F232-E232,F232-E232)</f>
        <v>0</v>
      </c>
    </row>
    <row r="233" spans="1:7">
      <c r="A233" s="9" t="s">
        <v>102</v>
      </c>
      <c r="B233" s="3" t="s">
        <v>439</v>
      </c>
      <c r="C233" s="8" t="str">
        <f>IF(ISNA(VLOOKUP(A233,'DETAY-M'!$A:$I,3,FALSE))=TRUE, "0",VLOOKUP(A233,'DETAY-M'!$A:$I,3,FALSE))</f>
        <v>0</v>
      </c>
      <c r="D233" s="8" t="str">
        <f>IF(ISNA(VLOOKUP(A233,'DETAY-M'!$A:$I,4,FALSE))=TRUE, "0",VLOOKUP(A233,'DETAY-M'!$A:$I,4,FALSE))</f>
        <v>0</v>
      </c>
      <c r="E233" s="8" t="str">
        <f>IF(ISNA(VLOOKUP(A233,'DETAY-M'!$A:$I,5,FALSE))=TRUE, "0",VLOOKUP(A233,'DETAY-M'!$A:$I,5,FALSE))</f>
        <v>0</v>
      </c>
      <c r="F233" s="8" t="str">
        <f>IF(ISNA(VLOOKUP(A233,'DETAY-M'!$A:$I,6,FALSE))=TRUE, "0",VLOOKUP(A233,'DETAY-M'!$A:$I,6,FALSE))</f>
        <v>0</v>
      </c>
      <c r="G233" s="2">
        <f t="shared" si="4"/>
        <v>0</v>
      </c>
    </row>
    <row r="234" spans="1:7">
      <c r="A234" s="9" t="s">
        <v>440</v>
      </c>
      <c r="B234" s="3" t="s">
        <v>441</v>
      </c>
      <c r="C234" s="8" t="str">
        <f>IF(ISNA(VLOOKUP(A234,'DETAY-M'!$A:$I,3,FALSE))=TRUE, "0",VLOOKUP(A234,'DETAY-M'!$A:$I,3,FALSE))</f>
        <v>0</v>
      </c>
      <c r="D234" s="8" t="str">
        <f>IF(ISNA(VLOOKUP(A234,'DETAY-M'!$A:$I,4,FALSE))=TRUE, "0",VLOOKUP(A234,'DETAY-M'!$A:$I,4,FALSE))</f>
        <v>0</v>
      </c>
      <c r="E234" s="8" t="str">
        <f>IF(ISNA(VLOOKUP(A234,'DETAY-M'!$A:$I,5,FALSE))=TRUE, "0",VLOOKUP(A234,'DETAY-M'!$A:$I,5,FALSE))</f>
        <v>0</v>
      </c>
      <c r="F234" s="8" t="str">
        <f>IF(ISNA(VLOOKUP(A234,'DETAY-M'!$A:$I,6,FALSE))=TRUE, "0",VLOOKUP(A234,'DETAY-M'!$A:$I,6,FALSE))</f>
        <v>0</v>
      </c>
      <c r="G234" s="2">
        <f t="shared" si="4"/>
        <v>0</v>
      </c>
    </row>
    <row r="235" spans="1:7">
      <c r="A235" s="9" t="s">
        <v>442</v>
      </c>
      <c r="B235" s="3" t="s">
        <v>443</v>
      </c>
      <c r="C235" s="8" t="str">
        <f>IF(ISNA(VLOOKUP(A235,'DETAY-M'!$A:$I,3,FALSE))=TRUE, "0",VLOOKUP(A235,'DETAY-M'!$A:$I,3,FALSE))</f>
        <v>0</v>
      </c>
      <c r="D235" s="8" t="str">
        <f>IF(ISNA(VLOOKUP(A235,'DETAY-M'!$A:$I,4,FALSE))=TRUE, "0",VLOOKUP(A235,'DETAY-M'!$A:$I,4,FALSE))</f>
        <v>0</v>
      </c>
      <c r="E235" s="8" t="str">
        <f>IF(ISNA(VLOOKUP(A235,'DETAY-M'!$A:$I,5,FALSE))=TRUE, "0",VLOOKUP(A235,'DETAY-M'!$A:$I,5,FALSE))</f>
        <v>0</v>
      </c>
      <c r="F235" s="8" t="str">
        <f>IF(ISNA(VLOOKUP(A235,'DETAY-M'!$A:$I,6,FALSE))=TRUE, "0",VLOOKUP(A235,'DETAY-M'!$A:$I,6,FALSE))</f>
        <v>0</v>
      </c>
      <c r="G235" s="2">
        <f t="shared" si="4"/>
        <v>0</v>
      </c>
    </row>
    <row r="236" spans="1:7">
      <c r="A236" s="9" t="s">
        <v>444</v>
      </c>
      <c r="B236" s="3" t="s">
        <v>445</v>
      </c>
      <c r="C236" s="8" t="str">
        <f>IF(ISNA(VLOOKUP(A236,'DETAY-M'!$A:$I,3,FALSE))=TRUE, "0",VLOOKUP(A236,'DETAY-M'!$A:$I,3,FALSE))</f>
        <v>0</v>
      </c>
      <c r="D236" s="8" t="str">
        <f>IF(ISNA(VLOOKUP(A236,'DETAY-M'!$A:$I,4,FALSE))=TRUE, "0",VLOOKUP(A236,'DETAY-M'!$A:$I,4,FALSE))</f>
        <v>0</v>
      </c>
      <c r="E236" s="8" t="str">
        <f>IF(ISNA(VLOOKUP(A236,'DETAY-M'!$A:$I,5,FALSE))=TRUE, "0",VLOOKUP(A236,'DETAY-M'!$A:$I,5,FALSE))</f>
        <v>0</v>
      </c>
      <c r="F236" s="8" t="str">
        <f>IF(ISNA(VLOOKUP(A236,'DETAY-M'!$A:$I,6,FALSE))=TRUE, "0",VLOOKUP(A236,'DETAY-M'!$A:$I,6,FALSE))</f>
        <v>0</v>
      </c>
      <c r="G236" s="2">
        <f t="shared" si="4"/>
        <v>0</v>
      </c>
    </row>
    <row r="237" spans="1:7">
      <c r="A237" s="9" t="s">
        <v>446</v>
      </c>
      <c r="B237" s="3" t="s">
        <v>447</v>
      </c>
      <c r="C237" s="8" t="str">
        <f>IF(ISNA(VLOOKUP(A237,'DETAY-M'!$A:$I,3,FALSE))=TRUE, "0",VLOOKUP(A237,'DETAY-M'!$A:$I,3,FALSE))</f>
        <v>0</v>
      </c>
      <c r="D237" s="8" t="str">
        <f>IF(ISNA(VLOOKUP(A237,'DETAY-M'!$A:$I,4,FALSE))=TRUE, "0",VLOOKUP(A237,'DETAY-M'!$A:$I,4,FALSE))</f>
        <v>0</v>
      </c>
      <c r="E237" s="8" t="str">
        <f>IF(ISNA(VLOOKUP(A237,'DETAY-M'!$A:$I,5,FALSE))=TRUE, "0",VLOOKUP(A237,'DETAY-M'!$A:$I,5,FALSE))</f>
        <v>0</v>
      </c>
      <c r="F237" s="8" t="str">
        <f>IF(ISNA(VLOOKUP(A237,'DETAY-M'!$A:$I,6,FALSE))=TRUE, "0",VLOOKUP(A237,'DETAY-M'!$A:$I,6,FALSE))</f>
        <v>0</v>
      </c>
      <c r="G237" s="2">
        <f t="shared" si="4"/>
        <v>0</v>
      </c>
    </row>
    <row r="238" spans="1:7">
      <c r="A238" s="9" t="s">
        <v>448</v>
      </c>
      <c r="B238" s="3" t="s">
        <v>449</v>
      </c>
      <c r="C238" s="8" t="str">
        <f>IF(ISNA(VLOOKUP(A238,'DETAY-M'!$A:$I,3,FALSE))=TRUE, "0",VLOOKUP(A238,'DETAY-M'!$A:$I,3,FALSE))</f>
        <v>0</v>
      </c>
      <c r="D238" s="8" t="str">
        <f>IF(ISNA(VLOOKUP(A238,'DETAY-M'!$A:$I,4,FALSE))=TRUE, "0",VLOOKUP(A238,'DETAY-M'!$A:$I,4,FALSE))</f>
        <v>0</v>
      </c>
      <c r="E238" s="8" t="str">
        <f>IF(ISNA(VLOOKUP(A238,'DETAY-M'!$A:$I,5,FALSE))=TRUE, "0",VLOOKUP(A238,'DETAY-M'!$A:$I,5,FALSE))</f>
        <v>0</v>
      </c>
      <c r="F238" s="8" t="str">
        <f>IF(ISNA(VLOOKUP(A238,'DETAY-M'!$A:$I,6,FALSE))=TRUE, "0",VLOOKUP(A238,'DETAY-M'!$A:$I,6,FALSE))</f>
        <v>0</v>
      </c>
      <c r="G238" s="2">
        <f t="shared" si="4"/>
        <v>0</v>
      </c>
    </row>
    <row r="239" spans="1:7">
      <c r="A239" s="9" t="s">
        <v>450</v>
      </c>
      <c r="B239" s="3" t="s">
        <v>451</v>
      </c>
      <c r="C239" s="8" t="str">
        <f>IF(ISNA(VLOOKUP(A239,'DETAY-M'!$A:$I,3,FALSE))=TRUE, "0",VLOOKUP(A239,'DETAY-M'!$A:$I,3,FALSE))</f>
        <v>0</v>
      </c>
      <c r="D239" s="8" t="str">
        <f>IF(ISNA(VLOOKUP(A239,'DETAY-M'!$A:$I,4,FALSE))=TRUE, "0",VLOOKUP(A239,'DETAY-M'!$A:$I,4,FALSE))</f>
        <v>0</v>
      </c>
      <c r="E239" s="8" t="str">
        <f>IF(ISNA(VLOOKUP(A239,'DETAY-M'!$A:$I,5,FALSE))=TRUE, "0",VLOOKUP(A239,'DETAY-M'!$A:$I,5,FALSE))</f>
        <v>0</v>
      </c>
      <c r="F239" s="8" t="str">
        <f>IF(ISNA(VLOOKUP(A239,'DETAY-M'!$A:$I,6,FALSE))=TRUE, "0",VLOOKUP(A239,'DETAY-M'!$A:$I,6,FALSE))</f>
        <v>0</v>
      </c>
      <c r="G239" s="2">
        <f t="shared" si="4"/>
        <v>0</v>
      </c>
    </row>
    <row r="240" spans="1:7">
      <c r="A240" s="9" t="s">
        <v>452</v>
      </c>
      <c r="B240" s="3" t="s">
        <v>453</v>
      </c>
      <c r="C240" s="8" t="str">
        <f>IF(ISNA(VLOOKUP(A240,'DETAY-M'!$A:$I,3,FALSE))=TRUE, "0",VLOOKUP(A240,'DETAY-M'!$A:$I,3,FALSE))</f>
        <v>0</v>
      </c>
      <c r="D240" s="8" t="str">
        <f>IF(ISNA(VLOOKUP(A240,'DETAY-M'!$A:$I,4,FALSE))=TRUE, "0",VLOOKUP(A240,'DETAY-M'!$A:$I,4,FALSE))</f>
        <v>0</v>
      </c>
      <c r="E240" s="8" t="str">
        <f>IF(ISNA(VLOOKUP(A240,'DETAY-M'!$A:$I,5,FALSE))=TRUE, "0",VLOOKUP(A240,'DETAY-M'!$A:$I,5,FALSE))</f>
        <v>0</v>
      </c>
      <c r="F240" s="8" t="str">
        <f>IF(ISNA(VLOOKUP(A240,'DETAY-M'!$A:$I,6,FALSE))=TRUE, "0",VLOOKUP(A240,'DETAY-M'!$A:$I,6,FALSE))</f>
        <v>0</v>
      </c>
      <c r="G240" s="2">
        <f t="shared" si="4"/>
        <v>0</v>
      </c>
    </row>
    <row r="241" spans="1:8">
      <c r="A241" s="9" t="s">
        <v>454</v>
      </c>
      <c r="B241" s="3" t="s">
        <v>455</v>
      </c>
      <c r="C241" s="8" t="str">
        <f>IF(ISNA(VLOOKUP(A241,'DETAY-M'!$A:$I,3,FALSE))=TRUE, "0",VLOOKUP(A241,'DETAY-M'!$A:$I,3,FALSE))</f>
        <v>0</v>
      </c>
      <c r="D241" s="8" t="str">
        <f>IF(ISNA(VLOOKUP(A241,'DETAY-M'!$A:$I,4,FALSE))=TRUE, "0",VLOOKUP(A241,'DETAY-M'!$A:$I,4,FALSE))</f>
        <v>0</v>
      </c>
      <c r="E241" s="8" t="str">
        <f>IF(ISNA(VLOOKUP(A241,'DETAY-M'!$A:$I,5,FALSE))=TRUE, "0",VLOOKUP(A241,'DETAY-M'!$A:$I,5,FALSE))</f>
        <v>0</v>
      </c>
      <c r="F241" s="8" t="str">
        <f>IF(ISNA(VLOOKUP(A241,'DETAY-M'!$A:$I,6,FALSE))=TRUE, "0",VLOOKUP(A241,'DETAY-M'!$A:$I,6,FALSE))</f>
        <v>0</v>
      </c>
      <c r="G241" s="2">
        <f t="shared" si="4"/>
        <v>0</v>
      </c>
    </row>
    <row r="242" spans="1:8">
      <c r="A242" s="9" t="s">
        <v>456</v>
      </c>
      <c r="B242" s="3" t="s">
        <v>457</v>
      </c>
      <c r="C242" s="8" t="str">
        <f>IF(ISNA(VLOOKUP(A242,'DETAY-M'!$A:$I,3,FALSE))=TRUE, "0",VLOOKUP(A242,'DETAY-M'!$A:$I,3,FALSE))</f>
        <v>0</v>
      </c>
      <c r="D242" s="8" t="str">
        <f>IF(ISNA(VLOOKUP(A242,'DETAY-M'!$A:$I,4,FALSE))=TRUE, "0",VLOOKUP(A242,'DETAY-M'!$A:$I,4,FALSE))</f>
        <v>0</v>
      </c>
      <c r="E242" s="8" t="str">
        <f>IF(ISNA(VLOOKUP(A242,'DETAY-M'!$A:$I,5,FALSE))=TRUE, "0",VLOOKUP(A242,'DETAY-M'!$A:$I,5,FALSE))</f>
        <v>0</v>
      </c>
      <c r="F242" s="8" t="str">
        <f>IF(ISNA(VLOOKUP(A242,'DETAY-M'!$A:$I,6,FALSE))=TRUE, "0",VLOOKUP(A242,'DETAY-M'!$A:$I,6,FALSE))</f>
        <v>0</v>
      </c>
      <c r="G242" s="2">
        <f t="shared" si="4"/>
        <v>0</v>
      </c>
    </row>
    <row r="243" spans="1:8">
      <c r="A243" s="9" t="s">
        <v>103</v>
      </c>
      <c r="B243" s="3" t="s">
        <v>458</v>
      </c>
      <c r="C243" s="8" t="str">
        <f>IF(ISNA(VLOOKUP(A243,'DETAY-M'!$A:$I,3,FALSE))=TRUE, "0",VLOOKUP(A243,'DETAY-M'!$A:$I,3,FALSE))</f>
        <v>0</v>
      </c>
      <c r="D243" s="8" t="str">
        <f>IF(ISNA(VLOOKUP(A243,'DETAY-M'!$A:$I,4,FALSE))=TRUE, "0",VLOOKUP(A243,'DETAY-M'!$A:$I,4,FALSE))</f>
        <v>0</v>
      </c>
      <c r="E243" s="8" t="str">
        <f>IF(ISNA(VLOOKUP(A243,'DETAY-M'!$A:$I,5,FALSE))=TRUE, "0",VLOOKUP(A243,'DETAY-M'!$A:$I,5,FALSE))</f>
        <v>0</v>
      </c>
      <c r="F243" s="8" t="str">
        <f>IF(ISNA(VLOOKUP(A243,'DETAY-M'!$A:$I,6,FALSE))=TRUE, "0",VLOOKUP(A243,'DETAY-M'!$A:$I,6,FALSE))</f>
        <v>0</v>
      </c>
      <c r="G243" s="2">
        <f t="shared" si="4"/>
        <v>0</v>
      </c>
    </row>
    <row r="244" spans="1:8">
      <c r="A244" s="9" t="s">
        <v>104</v>
      </c>
      <c r="B244" s="3" t="s">
        <v>459</v>
      </c>
      <c r="C244" s="8" t="str">
        <f>IF(ISNA(VLOOKUP(A244,'DETAY-M'!$A:$I,3,FALSE))=TRUE, "0",VLOOKUP(A244,'DETAY-M'!$A:$I,3,FALSE))</f>
        <v>0</v>
      </c>
      <c r="D244" s="8" t="str">
        <f>IF(ISNA(VLOOKUP(A244,'DETAY-M'!$A:$I,4,FALSE))=TRUE, "0",VLOOKUP(A244,'DETAY-M'!$A:$I,4,FALSE))</f>
        <v>0</v>
      </c>
      <c r="E244" s="8" t="str">
        <f>IF(ISNA(VLOOKUP(A244,'DETAY-M'!$A:$I,5,FALSE))=TRUE, "0",VLOOKUP(A244,'DETAY-M'!$A:$I,5,FALSE))</f>
        <v>0</v>
      </c>
      <c r="F244" s="8" t="str">
        <f>IF(ISNA(VLOOKUP(A244,'DETAY-M'!$A:$I,6,FALSE))=TRUE, "0",VLOOKUP(A244,'DETAY-M'!$A:$I,6,FALSE))</f>
        <v>0</v>
      </c>
      <c r="G244" s="2">
        <f t="shared" si="4"/>
        <v>0</v>
      </c>
    </row>
    <row r="245" spans="1:8">
      <c r="A245" s="9" t="s">
        <v>460</v>
      </c>
      <c r="B245" s="3" t="s">
        <v>461</v>
      </c>
      <c r="C245" s="8" t="str">
        <f>IF(ISNA(VLOOKUP(A245,'DETAY-M'!$A:$I,3,FALSE))=TRUE, "0",VLOOKUP(A245,'DETAY-M'!$A:$I,3,FALSE))</f>
        <v>0</v>
      </c>
      <c r="D245" s="8" t="str">
        <f>IF(ISNA(VLOOKUP(A245,'DETAY-M'!$A:$I,4,FALSE))=TRUE, "0",VLOOKUP(A245,'DETAY-M'!$A:$I,4,FALSE))</f>
        <v>0</v>
      </c>
      <c r="E245" s="8" t="str">
        <f>IF(ISNA(VLOOKUP(A245,'DETAY-M'!$A:$I,5,FALSE))=TRUE, "0",VLOOKUP(A245,'DETAY-M'!$A:$I,5,FALSE))</f>
        <v>0</v>
      </c>
      <c r="F245" s="8" t="str">
        <f>IF(ISNA(VLOOKUP(A245,'DETAY-M'!$A:$I,6,FALSE))=TRUE, "0",VLOOKUP(A245,'DETAY-M'!$A:$I,6,FALSE))</f>
        <v>0</v>
      </c>
      <c r="G245" s="2">
        <f t="shared" si="4"/>
        <v>0</v>
      </c>
    </row>
    <row r="246" spans="1:8">
      <c r="A246" s="9" t="s">
        <v>105</v>
      </c>
      <c r="B246" s="3" t="s">
        <v>462</v>
      </c>
      <c r="C246" s="8" t="str">
        <f>IF(ISNA(VLOOKUP(A246,'DETAY-M'!$A:$I,3,FALSE))=TRUE, "0",VLOOKUP(A246,'DETAY-M'!$A:$I,3,FALSE))</f>
        <v>0</v>
      </c>
      <c r="D246" s="8" t="str">
        <f>IF(ISNA(VLOOKUP(A246,'DETAY-M'!$A:$I,4,FALSE))=TRUE, "0",VLOOKUP(A246,'DETAY-M'!$A:$I,4,FALSE))</f>
        <v>0</v>
      </c>
      <c r="E246" s="8" t="str">
        <f>IF(ISNA(VLOOKUP(A246,'DETAY-M'!$A:$I,5,FALSE))=TRUE, "0",VLOOKUP(A246,'DETAY-M'!$A:$I,5,FALSE))</f>
        <v>0</v>
      </c>
      <c r="F246" s="8" t="str">
        <f>IF(ISNA(VLOOKUP(A246,'DETAY-M'!$A:$I,6,FALSE))=TRUE, "0",VLOOKUP(A246,'DETAY-M'!$A:$I,6,FALSE))</f>
        <v>0</v>
      </c>
      <c r="G246" s="2">
        <f t="shared" si="4"/>
        <v>0</v>
      </c>
    </row>
    <row r="247" spans="1:8">
      <c r="A247" s="9" t="s">
        <v>106</v>
      </c>
      <c r="B247" s="3" t="s">
        <v>463</v>
      </c>
      <c r="C247" s="8" t="str">
        <f>IF(ISNA(VLOOKUP(A247,'DETAY-M'!$A:$I,3,FALSE))=TRUE, "0",VLOOKUP(A247,'DETAY-M'!$A:$I,3,FALSE))</f>
        <v>0</v>
      </c>
      <c r="D247" s="8" t="str">
        <f>IF(ISNA(VLOOKUP(A247,'DETAY-M'!$A:$I,4,FALSE))=TRUE, "0",VLOOKUP(A247,'DETAY-M'!$A:$I,4,FALSE))</f>
        <v>0</v>
      </c>
      <c r="E247" s="8" t="str">
        <f>IF(ISNA(VLOOKUP(A247,'DETAY-M'!$A:$I,5,FALSE))=TRUE, "0",VLOOKUP(A247,'DETAY-M'!$A:$I,5,FALSE))</f>
        <v>0</v>
      </c>
      <c r="F247" s="8" t="str">
        <f>IF(ISNA(VLOOKUP(A247,'DETAY-M'!$A:$I,6,FALSE))=TRUE, "0",VLOOKUP(A247,'DETAY-M'!$A:$I,6,FALSE))</f>
        <v>0</v>
      </c>
      <c r="G247" s="2">
        <f t="shared" si="4"/>
        <v>0</v>
      </c>
      <c r="H247" s="6"/>
    </row>
    <row r="248" spans="1:8">
      <c r="A248" s="9" t="s">
        <v>464</v>
      </c>
      <c r="B248" s="3" t="s">
        <v>465</v>
      </c>
      <c r="C248" s="8" t="str">
        <f>IF(ISNA(VLOOKUP(A248,'DETAY-M'!$A:$I,3,FALSE))=TRUE, "0",VLOOKUP(A248,'DETAY-M'!$A:$I,3,FALSE))</f>
        <v>0</v>
      </c>
      <c r="D248" s="8" t="str">
        <f>IF(ISNA(VLOOKUP(A248,'DETAY-M'!$A:$I,4,FALSE))=TRUE, "0",VLOOKUP(A248,'DETAY-M'!$A:$I,4,FALSE))</f>
        <v>0</v>
      </c>
      <c r="E248" s="8" t="str">
        <f>IF(ISNA(VLOOKUP(A248,'DETAY-M'!$A:$I,5,FALSE))=TRUE, "0",VLOOKUP(A248,'DETAY-M'!$A:$I,5,FALSE))</f>
        <v>0</v>
      </c>
      <c r="F248" s="8" t="str">
        <f>IF(ISNA(VLOOKUP(A248,'DETAY-M'!$A:$I,6,FALSE))=TRUE, "0",VLOOKUP(A248,'DETAY-M'!$A:$I,6,FALSE))</f>
        <v>0</v>
      </c>
      <c r="G248" s="2">
        <f t="shared" si="4"/>
        <v>0</v>
      </c>
    </row>
    <row r="249" spans="1:8">
      <c r="A249" s="9" t="s">
        <v>107</v>
      </c>
      <c r="B249" s="3" t="s">
        <v>466</v>
      </c>
      <c r="C249" s="8" t="str">
        <f>IF(ISNA(VLOOKUP(A249,'DETAY-M'!$A:$I,3,FALSE))=TRUE, "0",VLOOKUP(A249,'DETAY-M'!$A:$I,3,FALSE))</f>
        <v>0</v>
      </c>
      <c r="D249" s="8" t="str">
        <f>IF(ISNA(VLOOKUP(A249,'DETAY-M'!$A:$I,4,FALSE))=TRUE, "0",VLOOKUP(A249,'DETAY-M'!$A:$I,4,FALSE))</f>
        <v>0</v>
      </c>
      <c r="E249" s="8" t="str">
        <f>IF(ISNA(VLOOKUP(A249,'DETAY-M'!$A:$I,5,FALSE))=TRUE, "0",VLOOKUP(A249,'DETAY-M'!$A:$I,5,FALSE))</f>
        <v>0</v>
      </c>
      <c r="F249" s="8" t="str">
        <f>IF(ISNA(VLOOKUP(A249,'DETAY-M'!$A:$I,6,FALSE))=TRUE, "0",VLOOKUP(A249,'DETAY-M'!$A:$I,6,FALSE))</f>
        <v>0</v>
      </c>
      <c r="G249" s="2">
        <f t="shared" si="4"/>
        <v>0</v>
      </c>
    </row>
    <row r="250" spans="1:8">
      <c r="A250" s="9" t="s">
        <v>108</v>
      </c>
      <c r="B250" s="3" t="s">
        <v>467</v>
      </c>
      <c r="C250" s="8" t="str">
        <f>IF(ISNA(VLOOKUP(A250,'DETAY-M'!$A:$I,3,FALSE))=TRUE, "0",VLOOKUP(A250,'DETAY-M'!$A:$I,3,FALSE))</f>
        <v>0</v>
      </c>
      <c r="D250" s="8" t="str">
        <f>IF(ISNA(VLOOKUP(A250,'DETAY-M'!$A:$I,4,FALSE))=TRUE, "0",VLOOKUP(A250,'DETAY-M'!$A:$I,4,FALSE))</f>
        <v>0</v>
      </c>
      <c r="E250" s="8" t="str">
        <f>IF(ISNA(VLOOKUP(A250,'DETAY-M'!$A:$I,5,FALSE))=TRUE, "0",VLOOKUP(A250,'DETAY-M'!$A:$I,5,FALSE))</f>
        <v>0</v>
      </c>
      <c r="F250" s="8" t="str">
        <f>IF(ISNA(VLOOKUP(A250,'DETAY-M'!$A:$I,6,FALSE))=TRUE, "0",VLOOKUP(A250,'DETAY-M'!$A:$I,6,FALSE))</f>
        <v>0</v>
      </c>
      <c r="G250" s="2">
        <f t="shared" si="4"/>
        <v>0</v>
      </c>
    </row>
    <row r="251" spans="1:8">
      <c r="A251" s="9" t="s">
        <v>468</v>
      </c>
      <c r="B251" s="3" t="s">
        <v>469</v>
      </c>
      <c r="C251" s="8" t="str">
        <f>IF(ISNA(VLOOKUP(A251,'DETAY-M'!$A:$I,3,FALSE))=TRUE, "0",VLOOKUP(A251,'DETAY-M'!$A:$I,3,FALSE))</f>
        <v>0</v>
      </c>
      <c r="D251" s="8" t="str">
        <f>IF(ISNA(VLOOKUP(A251,'DETAY-M'!$A:$I,4,FALSE))=TRUE, "0",VLOOKUP(A251,'DETAY-M'!$A:$I,4,FALSE))</f>
        <v>0</v>
      </c>
      <c r="E251" s="8" t="str">
        <f>IF(ISNA(VLOOKUP(A251,'DETAY-M'!$A:$I,5,FALSE))=TRUE, "0",VLOOKUP(A251,'DETAY-M'!$A:$I,5,FALSE))</f>
        <v>0</v>
      </c>
      <c r="F251" s="8" t="str">
        <f>IF(ISNA(VLOOKUP(A251,'DETAY-M'!$A:$I,6,FALSE))=TRUE, "0",VLOOKUP(A251,'DETAY-M'!$A:$I,6,FALSE))</f>
        <v>0</v>
      </c>
      <c r="G251" s="2">
        <f t="shared" si="4"/>
        <v>0</v>
      </c>
    </row>
    <row r="252" spans="1:8">
      <c r="E252" s="22">
        <f>SUM(E2:E251)</f>
        <v>0</v>
      </c>
      <c r="F252" s="22">
        <f>SUM(F2:F251)</f>
        <v>0</v>
      </c>
      <c r="H252" s="22"/>
    </row>
    <row r="253" spans="1:8">
      <c r="F253" s="22">
        <f>+F252-E252</f>
        <v>0</v>
      </c>
    </row>
  </sheetData>
  <autoFilter ref="A1:G251" xr:uid="{00000000-0009-0000-0000-000001000000}"/>
  <conditionalFormatting sqref="C2:F251">
    <cfRule type="cellIs" dxfId="17" priority="1" stopIfTrue="1" operator="equal">
      <formula>0</formula>
    </cfRule>
    <cfRule type="cellIs" dxfId="16" priority="2" stopIfTrue="1" operator="lessThan">
      <formula>0</formula>
    </cfRule>
    <cfRule type="expression" dxfId="15" priority="3" stopIfTrue="1">
      <formula>RIGHT(#REF!,3)="(-)"</formula>
    </cfRule>
    <cfRule type="cellIs" dxfId="14" priority="4" stopIfTrue="1" operator="equal">
      <formula>0</formula>
    </cfRule>
    <cfRule type="cellIs" dxfId="13" priority="5" stopIfTrue="1" operator="lessThan">
      <formula>0</formula>
    </cfRule>
    <cfRule type="expression" dxfId="12" priority="6" stopIfTrue="1">
      <formula>RIGHT(#REF!,3)="(-)"</formula>
    </cfRule>
    <cfRule type="cellIs" dxfId="11" priority="7" stopIfTrue="1" operator="equal">
      <formula>0</formula>
    </cfRule>
    <cfRule type="cellIs" dxfId="10" priority="8" stopIfTrue="1" operator="lessThan">
      <formula>0</formula>
    </cfRule>
    <cfRule type="expression" dxfId="9" priority="9" stopIfTrue="1">
      <formula>RIGHT(#REF!,3)="(-)"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231"/>
  <sheetViews>
    <sheetView workbookViewId="0">
      <selection activeCell="A2" sqref="A2"/>
    </sheetView>
  </sheetViews>
  <sheetFormatPr defaultColWidth="9.16796875" defaultRowHeight="10.5"/>
  <cols>
    <col min="1" max="16384" width="9.16796875" style="30"/>
  </cols>
  <sheetData>
    <row r="1" spans="1:2" s="27" customFormat="1">
      <c r="A1" s="63" t="s">
        <v>474</v>
      </c>
      <c r="B1" s="63" t="s">
        <v>475</v>
      </c>
    </row>
    <row r="2" spans="1:2" s="27" customFormat="1" ht="11.25" thickBot="1">
      <c r="A2" s="28">
        <v>38322</v>
      </c>
      <c r="B2" s="29">
        <v>115.87</v>
      </c>
    </row>
    <row r="3" spans="1:2" ht="11.25" thickBot="1">
      <c r="A3" s="28">
        <v>38353</v>
      </c>
      <c r="B3" s="29">
        <v>114.83</v>
      </c>
    </row>
    <row r="4" spans="1:2" ht="11.25" thickBot="1">
      <c r="A4" s="28">
        <v>38384</v>
      </c>
      <c r="B4" s="29">
        <v>114.81</v>
      </c>
    </row>
    <row r="5" spans="1:2" ht="11.25" thickBot="1">
      <c r="A5" s="28">
        <v>38412</v>
      </c>
      <c r="B5" s="29">
        <v>117.25</v>
      </c>
    </row>
    <row r="6" spans="1:2" ht="11.25" thickBot="1">
      <c r="A6" s="28">
        <v>38443</v>
      </c>
      <c r="B6" s="31">
        <v>119.62</v>
      </c>
    </row>
    <row r="7" spans="1:2" ht="11.25" thickBot="1">
      <c r="A7" s="28">
        <v>38473</v>
      </c>
      <c r="B7" s="32">
        <v>119.23</v>
      </c>
    </row>
    <row r="8" spans="1:2" ht="11.25" thickBot="1">
      <c r="A8" s="28">
        <v>38504</v>
      </c>
      <c r="B8" s="33">
        <v>119.64</v>
      </c>
    </row>
    <row r="9" spans="1:2" ht="11.25" thickBot="1">
      <c r="A9" s="28">
        <v>38534</v>
      </c>
      <c r="B9" s="33">
        <v>119.33</v>
      </c>
    </row>
    <row r="10" spans="1:2" ht="11.25" thickBot="1">
      <c r="A10" s="28">
        <v>38565</v>
      </c>
      <c r="B10" s="33">
        <v>121.4</v>
      </c>
    </row>
    <row r="11" spans="1:2" ht="11.25" thickBot="1">
      <c r="A11" s="28">
        <v>38596</v>
      </c>
      <c r="B11" s="33">
        <v>123.4</v>
      </c>
    </row>
    <row r="12" spans="1:2" ht="11.25" thickBot="1">
      <c r="A12" s="28">
        <v>38626</v>
      </c>
      <c r="B12" s="29">
        <v>124.22</v>
      </c>
    </row>
    <row r="13" spans="1:2" ht="11.25" thickBot="1">
      <c r="A13" s="28">
        <v>38657</v>
      </c>
      <c r="B13" s="29">
        <v>121.4</v>
      </c>
    </row>
    <row r="14" spans="1:2" ht="11.25" thickBot="1">
      <c r="A14" s="28">
        <v>38687</v>
      </c>
      <c r="B14" s="29">
        <v>121.14</v>
      </c>
    </row>
    <row r="15" spans="1:2" ht="11.25" thickBot="1">
      <c r="A15" s="28">
        <v>38718</v>
      </c>
      <c r="B15" s="33">
        <v>123.51</v>
      </c>
    </row>
    <row r="16" spans="1:2" ht="11.25" thickBot="1">
      <c r="A16" s="28">
        <v>38749</v>
      </c>
      <c r="B16" s="33">
        <v>123.83</v>
      </c>
    </row>
    <row r="17" spans="1:2" ht="11.25" thickBot="1">
      <c r="A17" s="28">
        <v>38777</v>
      </c>
      <c r="B17" s="33">
        <v>124.14</v>
      </c>
    </row>
    <row r="18" spans="1:2" ht="11.25" thickBot="1">
      <c r="A18" s="28">
        <v>38808</v>
      </c>
      <c r="B18" s="33">
        <v>126.54</v>
      </c>
    </row>
    <row r="19" spans="1:2" ht="11.25" thickBot="1">
      <c r="A19" s="28">
        <v>38838</v>
      </c>
      <c r="B19" s="33">
        <v>130.05000000000001</v>
      </c>
    </row>
    <row r="20" spans="1:2" ht="11.25" thickBot="1">
      <c r="A20" s="28">
        <v>38869</v>
      </c>
      <c r="B20" s="33">
        <v>135.28</v>
      </c>
    </row>
    <row r="21" spans="1:2" ht="11.25" thickBot="1">
      <c r="A21" s="28">
        <v>38899</v>
      </c>
      <c r="B21" s="33">
        <v>136.44999999999999</v>
      </c>
    </row>
    <row r="22" spans="1:2" ht="11.25" thickBot="1">
      <c r="A22" s="28">
        <v>38930</v>
      </c>
      <c r="B22" s="33">
        <v>135.43</v>
      </c>
    </row>
    <row r="23" spans="1:2" ht="11.25" thickBot="1">
      <c r="A23" s="28">
        <v>38961</v>
      </c>
      <c r="B23" s="33">
        <v>135.11000000000001</v>
      </c>
    </row>
    <row r="24" spans="1:2" ht="11.25" thickBot="1">
      <c r="A24" s="28">
        <v>38991</v>
      </c>
      <c r="B24" s="33">
        <v>135.72999999999999</v>
      </c>
    </row>
    <row r="25" spans="1:2" ht="11.25" thickBot="1">
      <c r="A25" s="28">
        <v>39022</v>
      </c>
      <c r="B25" s="33">
        <v>135.33000000000001</v>
      </c>
    </row>
    <row r="26" spans="1:2" ht="11.25" thickBot="1">
      <c r="A26" s="28">
        <v>39052</v>
      </c>
      <c r="B26" s="33">
        <v>135.16</v>
      </c>
    </row>
    <row r="27" spans="1:2" ht="11.25" thickBot="1">
      <c r="A27" s="28">
        <v>39083</v>
      </c>
      <c r="B27" s="33">
        <v>135.09</v>
      </c>
    </row>
    <row r="28" spans="1:2" ht="11.25" thickBot="1">
      <c r="A28" s="28">
        <v>39114</v>
      </c>
      <c r="B28" s="33">
        <v>136.37</v>
      </c>
    </row>
    <row r="29" spans="1:2" ht="11.25" thickBot="1">
      <c r="A29" s="28">
        <v>39142</v>
      </c>
      <c r="B29" s="33">
        <v>137.69999999999999</v>
      </c>
    </row>
    <row r="30" spans="1:2" ht="11.25" thickBot="1">
      <c r="A30" s="28">
        <v>39173</v>
      </c>
      <c r="B30" s="33">
        <v>138.80000000000001</v>
      </c>
    </row>
    <row r="31" spans="1:2" ht="11.25" thickBot="1">
      <c r="A31" s="28">
        <v>39203</v>
      </c>
      <c r="B31" s="33">
        <v>139.34</v>
      </c>
    </row>
    <row r="32" spans="1:2" ht="11.25" thickBot="1">
      <c r="A32" s="28">
        <v>39234</v>
      </c>
      <c r="B32" s="33">
        <v>139.19</v>
      </c>
    </row>
    <row r="33" spans="1:2" ht="11.25" thickBot="1">
      <c r="A33" s="28">
        <v>39264</v>
      </c>
      <c r="B33" s="33">
        <v>139.28</v>
      </c>
    </row>
    <row r="34" spans="1:2" ht="11.25" thickBot="1">
      <c r="A34" s="28">
        <v>39295</v>
      </c>
      <c r="B34" s="33">
        <v>140.47</v>
      </c>
    </row>
    <row r="35" spans="1:2" ht="11.25" thickBot="1">
      <c r="A35" s="28">
        <v>39326</v>
      </c>
      <c r="B35" s="33">
        <v>141.9</v>
      </c>
    </row>
    <row r="36" spans="1:2" ht="11.25" thickBot="1">
      <c r="A36" s="28">
        <v>39356</v>
      </c>
      <c r="B36" s="33">
        <v>141.71</v>
      </c>
    </row>
    <row r="37" spans="1:2" ht="11.25" thickBot="1">
      <c r="A37" s="28">
        <v>39387</v>
      </c>
      <c r="B37" s="33">
        <v>142.97999999999999</v>
      </c>
    </row>
    <row r="38" spans="1:2" ht="11.25" thickBot="1">
      <c r="A38" s="28">
        <v>39417</v>
      </c>
      <c r="B38" s="33">
        <v>143.19</v>
      </c>
    </row>
    <row r="39" spans="1:2" ht="11.25" thickBot="1">
      <c r="A39" s="28">
        <v>39448</v>
      </c>
      <c r="B39" s="33">
        <v>143.80000000000001</v>
      </c>
    </row>
    <row r="40" spans="1:2" ht="11.25" thickBot="1">
      <c r="A40" s="28">
        <v>39479</v>
      </c>
      <c r="B40" s="33">
        <v>147.47999999999999</v>
      </c>
    </row>
    <row r="41" spans="1:2" ht="11.25" thickBot="1">
      <c r="A41" s="28">
        <v>39508</v>
      </c>
      <c r="B41" s="33">
        <v>152.16</v>
      </c>
    </row>
    <row r="42" spans="1:2" ht="11.25" thickBot="1">
      <c r="A42" s="28">
        <v>39539</v>
      </c>
      <c r="B42" s="33">
        <v>159</v>
      </c>
    </row>
    <row r="43" spans="1:2" ht="11.25" thickBot="1">
      <c r="A43" s="28">
        <v>39569</v>
      </c>
      <c r="B43" s="33">
        <v>162.37</v>
      </c>
    </row>
    <row r="44" spans="1:2" ht="11.25" thickBot="1">
      <c r="A44" s="28">
        <v>39600</v>
      </c>
      <c r="B44" s="33">
        <v>162.9</v>
      </c>
    </row>
    <row r="45" spans="1:2" ht="11.25" thickBot="1">
      <c r="A45" s="28">
        <v>39630</v>
      </c>
      <c r="B45" s="33">
        <v>164.93</v>
      </c>
    </row>
    <row r="46" spans="1:2" ht="11.25" thickBot="1">
      <c r="A46" s="28">
        <v>39661</v>
      </c>
      <c r="B46" s="33">
        <v>161.07</v>
      </c>
    </row>
    <row r="47" spans="1:2" ht="11.25" thickBot="1">
      <c r="A47" s="28">
        <v>39692</v>
      </c>
      <c r="B47" s="33">
        <v>159.63</v>
      </c>
    </row>
    <row r="48" spans="1:2" ht="11.25" thickBot="1">
      <c r="A48" s="28">
        <v>39722</v>
      </c>
      <c r="B48" s="33">
        <v>160.54</v>
      </c>
    </row>
    <row r="49" spans="1:2" ht="11.25" thickBot="1">
      <c r="A49" s="28">
        <v>39753</v>
      </c>
      <c r="B49" s="33">
        <v>160.49</v>
      </c>
    </row>
    <row r="50" spans="1:2" ht="11.25" thickBot="1">
      <c r="A50" s="28">
        <v>39783</v>
      </c>
      <c r="B50" s="33">
        <v>154.80000000000001</v>
      </c>
    </row>
    <row r="51" spans="1:2" ht="11.25" thickBot="1">
      <c r="A51" s="28">
        <v>39814</v>
      </c>
      <c r="B51" s="33">
        <v>155.16</v>
      </c>
    </row>
    <row r="52" spans="1:2" ht="11.25" thickBot="1">
      <c r="A52" s="28">
        <v>39845</v>
      </c>
      <c r="B52" s="33">
        <v>156.97</v>
      </c>
    </row>
    <row r="53" spans="1:2" ht="11.25" thickBot="1">
      <c r="A53" s="28">
        <v>39873</v>
      </c>
      <c r="B53" s="33">
        <v>157.43</v>
      </c>
    </row>
    <row r="54" spans="1:2" ht="11.25" thickBot="1">
      <c r="A54" s="28">
        <v>39904</v>
      </c>
      <c r="B54" s="33">
        <v>158.44999999999999</v>
      </c>
    </row>
    <row r="55" spans="1:2" ht="11.25" thickBot="1">
      <c r="A55" s="28">
        <v>39934</v>
      </c>
      <c r="B55" s="33">
        <v>158.37</v>
      </c>
    </row>
    <row r="56" spans="1:2" ht="11.25" thickBot="1">
      <c r="A56" s="28">
        <v>39965</v>
      </c>
      <c r="B56" s="33">
        <v>159.86000000000001</v>
      </c>
    </row>
    <row r="57" spans="1:2" ht="11.25" thickBot="1">
      <c r="A57" s="28">
        <v>39995</v>
      </c>
      <c r="B57" s="33">
        <v>158.74</v>
      </c>
    </row>
    <row r="58" spans="1:2" ht="11.25" thickBot="1">
      <c r="A58" s="28">
        <v>40026</v>
      </c>
      <c r="B58" s="33">
        <v>159.4</v>
      </c>
    </row>
    <row r="59" spans="1:2" ht="11.25" thickBot="1">
      <c r="A59" s="28">
        <v>40057</v>
      </c>
      <c r="B59" s="33">
        <v>160.38</v>
      </c>
    </row>
    <row r="60" spans="1:2" ht="11.25" thickBot="1">
      <c r="A60" s="28">
        <v>40087</v>
      </c>
      <c r="B60" s="33">
        <v>160.84</v>
      </c>
    </row>
    <row r="61" spans="1:2" ht="11.25" thickBot="1">
      <c r="A61" s="28">
        <v>40118</v>
      </c>
      <c r="B61" s="33">
        <v>162.91999999999999</v>
      </c>
    </row>
    <row r="62" spans="1:2" ht="11.25" thickBot="1">
      <c r="A62" s="28">
        <v>40148</v>
      </c>
      <c r="B62" s="33">
        <v>163.98</v>
      </c>
    </row>
    <row r="63" spans="1:2" ht="11.25" thickBot="1">
      <c r="A63" s="28">
        <v>40179</v>
      </c>
      <c r="B63" s="33">
        <v>164.94</v>
      </c>
    </row>
    <row r="64" spans="1:2" ht="11.25" thickBot="1">
      <c r="A64" s="28">
        <v>40210</v>
      </c>
      <c r="B64" s="33">
        <v>167.68</v>
      </c>
    </row>
    <row r="65" spans="1:2" ht="11.25" thickBot="1">
      <c r="A65" s="28">
        <v>40238</v>
      </c>
      <c r="B65" s="33">
        <v>170.94</v>
      </c>
    </row>
    <row r="66" spans="1:2" ht="11.25" thickBot="1">
      <c r="A66" s="28">
        <v>40269</v>
      </c>
      <c r="B66" s="33">
        <v>174.96</v>
      </c>
    </row>
    <row r="67" spans="1:2" ht="11.25" thickBot="1">
      <c r="A67" s="28">
        <v>40299</v>
      </c>
      <c r="B67" s="33">
        <v>172.95</v>
      </c>
    </row>
    <row r="68" spans="1:2" ht="11.25" thickBot="1">
      <c r="A68" s="28">
        <v>40330</v>
      </c>
      <c r="B68" s="33">
        <v>172.08</v>
      </c>
    </row>
    <row r="69" spans="1:2" ht="11.25" thickBot="1">
      <c r="A69" s="28">
        <v>40360</v>
      </c>
      <c r="B69" s="33">
        <v>171.81</v>
      </c>
    </row>
    <row r="70" spans="1:2" ht="11.25" thickBot="1">
      <c r="A70" s="28">
        <v>40391</v>
      </c>
      <c r="B70" s="33">
        <v>173.79</v>
      </c>
    </row>
    <row r="71" spans="1:2" ht="11.25" thickBot="1">
      <c r="A71" s="28">
        <v>40422</v>
      </c>
      <c r="B71" s="33">
        <v>174.67</v>
      </c>
    </row>
    <row r="72" spans="1:2" ht="11.25" thickBot="1">
      <c r="A72" s="28">
        <v>40452</v>
      </c>
      <c r="B72" s="33">
        <v>176.78</v>
      </c>
    </row>
    <row r="73" spans="1:2" ht="11.25" thickBot="1">
      <c r="A73" s="28">
        <v>40483</v>
      </c>
      <c r="B73" s="33">
        <v>176.23</v>
      </c>
    </row>
    <row r="74" spans="1:2" ht="11.25" thickBot="1">
      <c r="A74" s="28">
        <v>40513</v>
      </c>
      <c r="B74" s="33">
        <v>178.54</v>
      </c>
    </row>
    <row r="75" spans="1:2" ht="11.25" thickBot="1">
      <c r="A75" s="28">
        <v>40544</v>
      </c>
      <c r="B75" s="33">
        <v>182.75</v>
      </c>
    </row>
    <row r="76" spans="1:2" ht="11.25" thickBot="1">
      <c r="A76" s="28">
        <v>40575</v>
      </c>
      <c r="B76" s="33">
        <v>185.9</v>
      </c>
    </row>
    <row r="77" spans="1:2" ht="11.25" thickBot="1">
      <c r="A77" s="28">
        <v>40603</v>
      </c>
      <c r="B77" s="33">
        <v>188.17</v>
      </c>
    </row>
    <row r="78" spans="1:2" ht="11.25" thickBot="1">
      <c r="A78" s="28">
        <v>40634</v>
      </c>
      <c r="B78" s="33">
        <v>189.32</v>
      </c>
    </row>
    <row r="79" spans="1:2" ht="11.25" thickBot="1">
      <c r="A79" s="28">
        <v>40664</v>
      </c>
      <c r="B79" s="33">
        <v>189.61</v>
      </c>
    </row>
    <row r="80" spans="1:2" ht="11.25" thickBot="1">
      <c r="A80" s="28">
        <v>40695</v>
      </c>
      <c r="B80" s="33">
        <v>189.62</v>
      </c>
    </row>
    <row r="81" spans="1:2" ht="11.25" thickBot="1">
      <c r="A81" s="28">
        <v>40725</v>
      </c>
      <c r="B81" s="33">
        <v>189.57</v>
      </c>
    </row>
    <row r="82" spans="1:2" ht="11.25" thickBot="1">
      <c r="A82" s="28">
        <v>40756</v>
      </c>
      <c r="B82" s="33">
        <v>192.91</v>
      </c>
    </row>
    <row r="83" spans="1:2" ht="11.25" thickBot="1">
      <c r="A83" s="28">
        <v>40787</v>
      </c>
      <c r="B83" s="33">
        <v>195.89</v>
      </c>
    </row>
    <row r="84" spans="1:2" ht="11.25" thickBot="1">
      <c r="A84" s="28">
        <v>40817</v>
      </c>
      <c r="B84" s="33">
        <v>199.03</v>
      </c>
    </row>
    <row r="85" spans="1:2" ht="11.25" thickBot="1">
      <c r="A85" s="28">
        <v>40848</v>
      </c>
      <c r="B85" s="33">
        <v>200.32</v>
      </c>
    </row>
    <row r="86" spans="1:2" ht="11.25" thickBot="1">
      <c r="A86" s="28">
        <v>40878</v>
      </c>
      <c r="B86" s="33">
        <v>202.33</v>
      </c>
    </row>
    <row r="87" spans="1:2" ht="11.25" thickBot="1">
      <c r="A87" s="28">
        <v>40909</v>
      </c>
      <c r="B87" s="33">
        <v>203.1</v>
      </c>
    </row>
    <row r="88" spans="1:2" ht="11.25" thickBot="1">
      <c r="A88" s="28">
        <v>40940</v>
      </c>
      <c r="B88" s="33">
        <v>202.91</v>
      </c>
    </row>
    <row r="89" spans="1:2" ht="11.25" thickBot="1">
      <c r="A89" s="28">
        <v>40969</v>
      </c>
      <c r="B89" s="33">
        <v>203.64</v>
      </c>
    </row>
    <row r="90" spans="1:2" ht="11.25" thickBot="1">
      <c r="A90" s="28">
        <v>41000</v>
      </c>
      <c r="B90" s="33">
        <v>203.81</v>
      </c>
    </row>
    <row r="91" spans="1:2" ht="11.25" thickBot="1">
      <c r="A91" s="28">
        <v>41030</v>
      </c>
      <c r="B91" s="33">
        <v>204.89</v>
      </c>
    </row>
    <row r="92" spans="1:2" ht="11.25" thickBot="1">
      <c r="A92" s="28">
        <v>41061</v>
      </c>
      <c r="B92" s="33">
        <v>201.83</v>
      </c>
    </row>
    <row r="93" spans="1:2" ht="11.25" thickBot="1">
      <c r="A93" s="28">
        <v>41091</v>
      </c>
      <c r="B93" s="33">
        <v>201.2</v>
      </c>
    </row>
    <row r="94" spans="1:2" ht="11.25" thickBot="1">
      <c r="A94" s="28">
        <v>41122</v>
      </c>
      <c r="B94" s="33">
        <v>201.71</v>
      </c>
    </row>
    <row r="95" spans="1:2" ht="11.25" thickBot="1">
      <c r="A95" s="28">
        <v>41153</v>
      </c>
      <c r="B95" s="33">
        <v>203.79</v>
      </c>
    </row>
    <row r="96" spans="1:2" ht="11.25" thickBot="1">
      <c r="A96" s="28">
        <v>41183</v>
      </c>
      <c r="B96" s="33">
        <v>204.15</v>
      </c>
    </row>
    <row r="97" spans="1:2" ht="11.25" thickBot="1">
      <c r="A97" s="28">
        <v>41214</v>
      </c>
      <c r="B97" s="33">
        <v>207.54</v>
      </c>
    </row>
    <row r="98" spans="1:2" ht="11.25" thickBot="1">
      <c r="A98" s="28">
        <v>41244</v>
      </c>
      <c r="B98" s="33">
        <v>207.29</v>
      </c>
    </row>
    <row r="99" spans="1:2" ht="11.25" thickBot="1">
      <c r="A99" s="28">
        <v>41275</v>
      </c>
      <c r="B99" s="33">
        <v>206.91</v>
      </c>
    </row>
    <row r="100" spans="1:2" ht="11.25" thickBot="1">
      <c r="A100" s="28">
        <v>41306</v>
      </c>
      <c r="B100" s="33">
        <v>206.65</v>
      </c>
    </row>
    <row r="101" spans="1:2" ht="11.25" thickBot="1">
      <c r="A101" s="28">
        <v>41334</v>
      </c>
      <c r="B101" s="33">
        <v>208.33</v>
      </c>
    </row>
    <row r="102" spans="1:2" ht="11.25" thickBot="1">
      <c r="A102" s="28">
        <v>41365</v>
      </c>
      <c r="B102" s="33">
        <v>207.27</v>
      </c>
    </row>
    <row r="103" spans="1:2" ht="11.25" thickBot="1">
      <c r="A103" s="28">
        <v>41395</v>
      </c>
      <c r="B103" s="33">
        <v>209.34</v>
      </c>
    </row>
    <row r="104" spans="1:2" ht="11.25" thickBot="1">
      <c r="A104" s="28">
        <v>41426</v>
      </c>
      <c r="B104" s="33">
        <v>212.39</v>
      </c>
    </row>
    <row r="105" spans="1:2" ht="11.25" thickBot="1">
      <c r="A105" s="28">
        <v>41456</v>
      </c>
      <c r="B105" s="33">
        <v>214.5</v>
      </c>
    </row>
    <row r="106" spans="1:2" ht="11.25" thickBot="1">
      <c r="A106" s="28">
        <v>41487</v>
      </c>
      <c r="B106" s="33">
        <v>214.59</v>
      </c>
    </row>
    <row r="107" spans="1:2" ht="11.25" thickBot="1">
      <c r="A107" s="28">
        <v>41518</v>
      </c>
      <c r="B107" s="33">
        <v>216.48</v>
      </c>
    </row>
    <row r="108" spans="1:2" ht="11.25" thickBot="1">
      <c r="A108" s="28">
        <v>41548</v>
      </c>
      <c r="B108" s="33">
        <v>217.97</v>
      </c>
    </row>
    <row r="109" spans="1:2" ht="11.25" thickBot="1">
      <c r="A109" s="28">
        <v>41579</v>
      </c>
      <c r="B109" s="33">
        <v>219.31</v>
      </c>
    </row>
    <row r="110" spans="1:2" ht="11.25" thickBot="1">
      <c r="A110" s="28">
        <v>41609</v>
      </c>
      <c r="B110" s="33">
        <v>221.74</v>
      </c>
    </row>
    <row r="111" spans="1:2" ht="11.25" thickBot="1">
      <c r="A111" s="28">
        <v>41640</v>
      </c>
      <c r="B111" s="33">
        <v>229.1</v>
      </c>
    </row>
    <row r="112" spans="1:2" ht="11.25" thickBot="1">
      <c r="A112" s="28">
        <v>41671</v>
      </c>
      <c r="B112" s="33">
        <v>232.27</v>
      </c>
    </row>
    <row r="113" spans="1:2" ht="11.25" thickBot="1">
      <c r="A113" s="28">
        <v>41699</v>
      </c>
      <c r="B113" s="33">
        <v>233.98</v>
      </c>
    </row>
    <row r="114" spans="1:2" ht="11.25" thickBot="1">
      <c r="A114" s="28">
        <v>41730</v>
      </c>
      <c r="B114" s="33">
        <v>234.18</v>
      </c>
    </row>
    <row r="115" spans="1:2" ht="11.25" thickBot="1">
      <c r="A115" s="28">
        <v>41760</v>
      </c>
      <c r="B115" s="33">
        <v>232.96</v>
      </c>
    </row>
    <row r="116" spans="1:2" ht="11.25" thickBot="1">
      <c r="A116" s="28">
        <v>41791</v>
      </c>
      <c r="B116" s="33">
        <v>233.09</v>
      </c>
    </row>
    <row r="117" spans="1:2" ht="11.25" thickBot="1">
      <c r="A117" s="28">
        <v>41821</v>
      </c>
      <c r="B117" s="33">
        <v>234.79</v>
      </c>
    </row>
    <row r="118" spans="1:2" ht="11.25" thickBot="1">
      <c r="A118" s="28">
        <v>41852</v>
      </c>
      <c r="B118" s="33">
        <v>235.78</v>
      </c>
    </row>
    <row r="119" spans="1:2" ht="11.25" thickBot="1">
      <c r="A119" s="28">
        <v>41883</v>
      </c>
      <c r="B119" s="33">
        <v>237.79</v>
      </c>
    </row>
    <row r="120" spans="1:2" ht="11.25" thickBot="1">
      <c r="A120" s="28">
        <v>41913</v>
      </c>
      <c r="B120" s="33">
        <v>239.97</v>
      </c>
    </row>
    <row r="121" spans="1:2" ht="11.25" thickBot="1">
      <c r="A121" s="28">
        <v>41944</v>
      </c>
      <c r="B121" s="33">
        <v>237.65</v>
      </c>
    </row>
    <row r="122" spans="1:2" ht="11.25" thickBot="1">
      <c r="A122" s="28">
        <v>41974</v>
      </c>
      <c r="B122" s="33">
        <v>235.84</v>
      </c>
    </row>
    <row r="123" spans="1:2" ht="11.25" thickBot="1">
      <c r="A123" s="28">
        <v>42005</v>
      </c>
      <c r="B123" s="33">
        <v>236.61</v>
      </c>
    </row>
    <row r="124" spans="1:2" ht="11.25" thickBot="1">
      <c r="A124" s="28">
        <v>42036</v>
      </c>
      <c r="B124" s="33">
        <v>239.46</v>
      </c>
    </row>
    <row r="125" spans="1:2" ht="11.25" thickBot="1">
      <c r="A125" s="28">
        <v>42064</v>
      </c>
      <c r="B125" s="33">
        <v>241.97</v>
      </c>
    </row>
    <row r="126" spans="1:2" ht="11.25" thickBot="1">
      <c r="A126" s="28">
        <v>42095</v>
      </c>
      <c r="B126" s="33">
        <v>245.42</v>
      </c>
    </row>
    <row r="127" spans="1:2" ht="11.25" thickBot="1">
      <c r="A127" s="28">
        <v>42125</v>
      </c>
      <c r="B127" s="33">
        <v>248.15</v>
      </c>
    </row>
    <row r="128" spans="1:2" ht="11.25" thickBot="1">
      <c r="A128" s="28">
        <v>42156</v>
      </c>
      <c r="B128" s="33">
        <v>248.78</v>
      </c>
    </row>
    <row r="129" spans="1:2" ht="11.25" thickBot="1">
      <c r="A129" s="28">
        <v>42186</v>
      </c>
      <c r="B129" s="33">
        <v>247.99</v>
      </c>
    </row>
    <row r="130" spans="1:2" ht="11.25" thickBot="1">
      <c r="A130" s="28">
        <v>42217</v>
      </c>
      <c r="B130" s="33">
        <v>250.43</v>
      </c>
    </row>
    <row r="131" spans="1:2" ht="11.25" thickBot="1">
      <c r="A131" s="28">
        <v>42248</v>
      </c>
      <c r="B131" s="33">
        <v>254.25</v>
      </c>
    </row>
    <row r="132" spans="1:2" ht="11.25" thickBot="1">
      <c r="A132" s="28">
        <v>42278</v>
      </c>
      <c r="B132" s="33">
        <v>253.74</v>
      </c>
    </row>
    <row r="133" spans="1:2" ht="11.25" thickBot="1">
      <c r="A133" s="28">
        <v>42309</v>
      </c>
      <c r="B133" s="33">
        <v>250.13</v>
      </c>
    </row>
    <row r="134" spans="1:2" ht="11.25" thickBot="1">
      <c r="A134" s="28">
        <v>42339</v>
      </c>
      <c r="B134" s="33">
        <v>249.31</v>
      </c>
    </row>
    <row r="135" spans="1:2" ht="11.25" thickBot="1">
      <c r="A135" s="28">
        <v>42370</v>
      </c>
      <c r="B135" s="33">
        <v>250.67</v>
      </c>
    </row>
    <row r="136" spans="1:2" ht="11.25" thickBot="1">
      <c r="A136" s="28">
        <v>42401</v>
      </c>
      <c r="B136" s="33">
        <v>250.16</v>
      </c>
    </row>
    <row r="137" spans="1:2" ht="11.25" thickBot="1">
      <c r="A137" s="28">
        <v>42430</v>
      </c>
      <c r="B137" s="33">
        <v>251.17</v>
      </c>
    </row>
    <row r="138" spans="1:2" ht="11.25" thickBot="1">
      <c r="A138" s="28">
        <v>42461</v>
      </c>
      <c r="B138" s="33">
        <v>252.47</v>
      </c>
    </row>
    <row r="139" spans="1:2" ht="11.25" thickBot="1">
      <c r="A139" s="28">
        <v>42491</v>
      </c>
      <c r="B139" s="33">
        <v>256.20999999999998</v>
      </c>
    </row>
    <row r="140" spans="1:2" ht="11.25" thickBot="1">
      <c r="A140" s="28">
        <v>42522</v>
      </c>
      <c r="B140" s="33">
        <v>257.27</v>
      </c>
    </row>
    <row r="141" spans="1:2" ht="11.25" thickBot="1">
      <c r="A141" s="28">
        <v>42552</v>
      </c>
      <c r="B141" s="33">
        <v>257.81</v>
      </c>
    </row>
    <row r="142" spans="1:2" ht="11.25" thickBot="1">
      <c r="A142" s="28">
        <v>42583</v>
      </c>
      <c r="B142" s="33">
        <v>258.01</v>
      </c>
    </row>
    <row r="143" spans="1:2" ht="11.25" thickBot="1">
      <c r="A143" s="28">
        <v>42614</v>
      </c>
      <c r="B143" s="33">
        <v>258.77</v>
      </c>
    </row>
    <row r="144" spans="1:2" ht="11.25" thickBot="1">
      <c r="A144" s="28">
        <v>42644</v>
      </c>
      <c r="B144" s="33">
        <v>260.94</v>
      </c>
    </row>
    <row r="145" spans="1:2" ht="11.25" thickBot="1">
      <c r="A145" s="28">
        <v>42675</v>
      </c>
      <c r="B145" s="33">
        <v>266.16000000000003</v>
      </c>
    </row>
    <row r="146" spans="1:2" ht="11.25" thickBot="1">
      <c r="A146" s="28">
        <v>42705</v>
      </c>
      <c r="B146" s="33">
        <v>274.08999999999997</v>
      </c>
    </row>
    <row r="147" spans="1:2" ht="11.25" thickBot="1">
      <c r="A147" s="28">
        <v>42736</v>
      </c>
      <c r="B147" s="33">
        <v>284.99</v>
      </c>
    </row>
    <row r="148" spans="1:2" ht="11.25" thickBot="1">
      <c r="A148" s="28">
        <v>42767</v>
      </c>
      <c r="B148" s="33">
        <v>288.58999999999997</v>
      </c>
    </row>
    <row r="149" spans="1:2" ht="11.25" thickBot="1">
      <c r="A149" s="28">
        <v>42795</v>
      </c>
      <c r="B149" s="33">
        <v>291.58</v>
      </c>
    </row>
    <row r="150" spans="1:2" ht="11.25" thickBot="1">
      <c r="A150" s="28">
        <v>42826</v>
      </c>
      <c r="B150" s="33">
        <v>293.79000000000002</v>
      </c>
    </row>
    <row r="151" spans="1:2" ht="11.25" thickBot="1">
      <c r="A151" s="28">
        <v>42856</v>
      </c>
      <c r="B151" s="33">
        <v>295.31</v>
      </c>
    </row>
    <row r="152" spans="1:2" ht="11.25" thickBot="1">
      <c r="A152" s="28">
        <v>42887</v>
      </c>
      <c r="B152" s="33">
        <v>295.52</v>
      </c>
    </row>
    <row r="153" spans="1:2" ht="11.25" thickBot="1">
      <c r="A153" s="28">
        <v>42917</v>
      </c>
      <c r="B153" s="33">
        <v>297.64999999999998</v>
      </c>
    </row>
    <row r="154" spans="1:2" ht="11.25" thickBot="1">
      <c r="A154" s="28">
        <v>42948</v>
      </c>
      <c r="B154" s="33">
        <v>300.18</v>
      </c>
    </row>
    <row r="155" spans="1:2" ht="11.25" thickBot="1">
      <c r="A155" s="28">
        <v>42979</v>
      </c>
      <c r="B155" s="33">
        <v>300.89999999999998</v>
      </c>
    </row>
    <row r="156" spans="1:2" ht="11.25" thickBot="1">
      <c r="A156" s="28">
        <v>43009</v>
      </c>
      <c r="B156" s="33">
        <v>306.04000000000002</v>
      </c>
    </row>
    <row r="157" spans="1:2" ht="11.25" thickBot="1">
      <c r="A157" s="28">
        <v>43040</v>
      </c>
      <c r="B157" s="33">
        <v>312.20999999999998</v>
      </c>
    </row>
    <row r="158" spans="1:2" ht="11.25" thickBot="1">
      <c r="A158" s="28">
        <v>43070</v>
      </c>
      <c r="B158" s="33">
        <v>316.48</v>
      </c>
    </row>
    <row r="159" spans="1:2" ht="11.25" thickBot="1">
      <c r="A159" s="28">
        <v>43101</v>
      </c>
      <c r="B159" s="33">
        <v>319.60000000000002</v>
      </c>
    </row>
    <row r="160" spans="1:2" ht="11.25" thickBot="1">
      <c r="A160" s="28">
        <v>43132</v>
      </c>
      <c r="B160" s="33">
        <v>328.17</v>
      </c>
    </row>
    <row r="161" spans="1:2" ht="11.25" thickBot="1">
      <c r="A161" s="28">
        <v>43160</v>
      </c>
      <c r="B161" s="33">
        <v>333.21</v>
      </c>
    </row>
    <row r="162" spans="1:2" ht="11.25" thickBot="1">
      <c r="A162" s="28">
        <v>43191</v>
      </c>
      <c r="B162" s="33">
        <v>341.88</v>
      </c>
    </row>
    <row r="163" spans="1:2" ht="11.25" thickBot="1">
      <c r="A163" s="28">
        <v>43221</v>
      </c>
      <c r="B163" s="33">
        <v>354.85</v>
      </c>
    </row>
    <row r="164" spans="1:2" ht="11.25" thickBot="1">
      <c r="A164" s="28">
        <v>43252</v>
      </c>
      <c r="B164" s="33">
        <v>365.6</v>
      </c>
    </row>
    <row r="165" spans="1:2" ht="11.25" thickBot="1">
      <c r="A165" s="28">
        <v>43282</v>
      </c>
      <c r="B165" s="33">
        <v>372.06</v>
      </c>
    </row>
    <row r="166" spans="1:2" ht="11.25" thickBot="1">
      <c r="A166" s="28">
        <v>43313</v>
      </c>
      <c r="B166" s="33">
        <v>396.62</v>
      </c>
    </row>
    <row r="167" spans="1:2" ht="11.25" thickBot="1">
      <c r="A167" s="28">
        <v>43344</v>
      </c>
      <c r="B167" s="33">
        <v>439.78</v>
      </c>
    </row>
    <row r="168" spans="1:2" ht="11.25" thickBot="1">
      <c r="A168" s="28">
        <v>43374</v>
      </c>
      <c r="B168" s="33">
        <v>443.78</v>
      </c>
    </row>
    <row r="169" spans="1:2" ht="11.25" thickBot="1">
      <c r="A169" s="28">
        <v>43405</v>
      </c>
      <c r="B169" s="33">
        <v>432.55</v>
      </c>
    </row>
    <row r="170" spans="1:2" ht="11.25" thickBot="1">
      <c r="A170" s="28">
        <v>43435</v>
      </c>
      <c r="B170" s="33">
        <v>422.94</v>
      </c>
    </row>
    <row r="171" spans="1:2" ht="11.25" thickBot="1">
      <c r="A171" s="28">
        <v>43466</v>
      </c>
      <c r="B171" s="33">
        <v>424.86</v>
      </c>
    </row>
    <row r="172" spans="1:2" ht="11.25" thickBot="1">
      <c r="A172" s="28">
        <v>43497</v>
      </c>
      <c r="B172" s="33">
        <v>425.26</v>
      </c>
    </row>
    <row r="173" spans="1:2" ht="11.25" thickBot="1">
      <c r="A173" s="28">
        <v>43525</v>
      </c>
      <c r="B173" s="33">
        <v>431.98</v>
      </c>
    </row>
    <row r="174" spans="1:2" ht="11.25" thickBot="1">
      <c r="A174" s="28">
        <v>43556</v>
      </c>
      <c r="B174" s="33">
        <v>444.85</v>
      </c>
    </row>
    <row r="175" spans="1:2" ht="11.25" thickBot="1">
      <c r="A175" s="28">
        <v>43586</v>
      </c>
      <c r="B175" s="33">
        <v>456.74</v>
      </c>
    </row>
    <row r="176" spans="1:2" ht="11.25" thickBot="1">
      <c r="A176" s="28">
        <v>43617</v>
      </c>
      <c r="B176" s="33">
        <v>457.16</v>
      </c>
    </row>
    <row r="177" spans="1:2" ht="11.25" thickBot="1">
      <c r="A177" s="28">
        <v>43647</v>
      </c>
      <c r="B177" s="33">
        <v>452.63</v>
      </c>
    </row>
    <row r="178" spans="1:2" ht="11.25" thickBot="1">
      <c r="A178" s="28">
        <v>43678</v>
      </c>
      <c r="B178" s="33">
        <v>449.96</v>
      </c>
    </row>
    <row r="179" spans="1:2" ht="11.25" thickBot="1">
      <c r="A179" s="28">
        <v>43709</v>
      </c>
      <c r="B179" s="33">
        <v>450.55</v>
      </c>
    </row>
    <row r="180" spans="1:2" ht="11.25" thickBot="1">
      <c r="A180" s="28">
        <v>43739</v>
      </c>
      <c r="B180" s="33">
        <v>451.31</v>
      </c>
    </row>
    <row r="181" spans="1:2" ht="11.25" thickBot="1">
      <c r="A181" s="28">
        <v>43770</v>
      </c>
      <c r="B181" s="33">
        <v>450.97</v>
      </c>
    </row>
    <row r="182" spans="1:2" ht="11.25" thickBot="1">
      <c r="A182" s="28">
        <v>43800</v>
      </c>
      <c r="B182" s="33">
        <v>454.08</v>
      </c>
    </row>
    <row r="183" spans="1:2" ht="11.25" thickBot="1">
      <c r="A183" s="28">
        <v>43831</v>
      </c>
      <c r="B183" s="33">
        <v>462.42</v>
      </c>
    </row>
    <row r="184" spans="1:2" ht="11.25" thickBot="1">
      <c r="A184" s="28">
        <v>43862</v>
      </c>
      <c r="B184" s="33">
        <v>464.64</v>
      </c>
    </row>
    <row r="185" spans="1:2" ht="11.25" thickBot="1">
      <c r="A185" s="28">
        <v>43891</v>
      </c>
      <c r="B185" s="33">
        <v>468.69</v>
      </c>
    </row>
    <row r="186" spans="1:2" ht="11.25" thickBot="1">
      <c r="A186" s="28">
        <v>43922</v>
      </c>
      <c r="B186" s="33">
        <v>474.69</v>
      </c>
    </row>
    <row r="187" spans="1:2" ht="11.25" thickBot="1">
      <c r="A187" s="28">
        <v>43952</v>
      </c>
      <c r="B187" s="33">
        <v>482.02</v>
      </c>
    </row>
    <row r="188" spans="1:2" ht="11.25" thickBot="1">
      <c r="A188" s="28">
        <v>43983</v>
      </c>
      <c r="B188" s="33">
        <v>485.37</v>
      </c>
    </row>
    <row r="189" spans="1:2" ht="11.25" thickBot="1">
      <c r="A189" s="28">
        <v>44013</v>
      </c>
      <c r="B189" s="33">
        <v>490.33</v>
      </c>
    </row>
    <row r="190" spans="1:2" ht="11.25" thickBot="1">
      <c r="A190" s="28">
        <v>44044</v>
      </c>
      <c r="B190" s="33">
        <v>501.85</v>
      </c>
    </row>
    <row r="191" spans="1:2" ht="11.25" thickBot="1">
      <c r="A191" s="28">
        <v>44075</v>
      </c>
      <c r="B191" s="33">
        <v>515.13</v>
      </c>
    </row>
    <row r="192" spans="1:2" ht="11.25" thickBot="1">
      <c r="A192" s="28">
        <v>44105</v>
      </c>
      <c r="B192" s="33">
        <v>533.44000000000005</v>
      </c>
    </row>
    <row r="193" spans="1:2" ht="11.25" thickBot="1">
      <c r="A193" s="28">
        <v>44136</v>
      </c>
      <c r="B193" s="33">
        <v>555.17999999999995</v>
      </c>
    </row>
    <row r="194" spans="1:2" ht="11.25" thickBot="1">
      <c r="A194" s="28">
        <v>44166</v>
      </c>
      <c r="B194" s="33">
        <v>568.27</v>
      </c>
    </row>
    <row r="195" spans="1:2" ht="11.25" thickBot="1">
      <c r="A195" s="28">
        <v>44197</v>
      </c>
      <c r="B195" s="33">
        <v>583.38</v>
      </c>
    </row>
    <row r="196" spans="1:2" ht="11.25" thickBot="1">
      <c r="A196" s="28">
        <v>44228</v>
      </c>
      <c r="B196" s="33">
        <v>590.52</v>
      </c>
    </row>
    <row r="197" spans="1:2" ht="11.25" thickBot="1">
      <c r="A197" s="28">
        <v>44256</v>
      </c>
      <c r="B197" s="33">
        <v>614.92999999999995</v>
      </c>
    </row>
    <row r="198" spans="1:2" ht="11.25" thickBot="1">
      <c r="A198" s="28">
        <v>44287</v>
      </c>
      <c r="B198" s="33">
        <v>641.63</v>
      </c>
    </row>
    <row r="199" spans="1:2" ht="11.25" thickBot="1">
      <c r="A199" s="28">
        <v>44317</v>
      </c>
      <c r="B199" s="33">
        <v>666.79</v>
      </c>
    </row>
    <row r="200" spans="1:2" ht="11.25" thickBot="1">
      <c r="A200" s="28">
        <v>44348</v>
      </c>
      <c r="B200" s="33">
        <v>693.54</v>
      </c>
    </row>
    <row r="201" spans="1:2" ht="11.25" thickBot="1">
      <c r="A201" s="28">
        <v>44378</v>
      </c>
      <c r="B201" s="33">
        <v>710.61</v>
      </c>
    </row>
    <row r="202" spans="1:2" ht="11.25" thickBot="1">
      <c r="A202" s="28">
        <v>44409</v>
      </c>
      <c r="B202" s="33">
        <v>730.28</v>
      </c>
    </row>
    <row r="203" spans="1:2" ht="11.25" thickBot="1">
      <c r="A203" s="28">
        <v>44440</v>
      </c>
      <c r="B203" s="33">
        <v>741.58</v>
      </c>
    </row>
    <row r="204" spans="1:2" ht="11.25" thickBot="1">
      <c r="A204" s="28">
        <v>44470</v>
      </c>
      <c r="B204" s="33">
        <v>780.45</v>
      </c>
    </row>
    <row r="205" spans="1:2" ht="11.25" thickBot="1">
      <c r="A205" s="28">
        <v>44501</v>
      </c>
      <c r="B205" s="33">
        <v>858.43</v>
      </c>
    </row>
    <row r="206" spans="1:2" ht="11.25" thickBot="1">
      <c r="A206" s="28">
        <v>44531</v>
      </c>
      <c r="B206" s="33">
        <v>1022.25</v>
      </c>
    </row>
    <row r="207" spans="1:2" ht="11.25" thickBot="1">
      <c r="A207" s="28">
        <v>44562</v>
      </c>
      <c r="B207" s="33">
        <v>1129.03</v>
      </c>
    </row>
    <row r="208" spans="1:2" ht="11.25" thickBot="1">
      <c r="A208" s="28">
        <v>44593</v>
      </c>
      <c r="B208" s="33">
        <v>1210.5999999999999</v>
      </c>
    </row>
    <row r="209" spans="1:17" ht="11.25" thickBot="1">
      <c r="A209" s="28">
        <v>44621</v>
      </c>
      <c r="B209" s="33">
        <v>1321.9</v>
      </c>
    </row>
    <row r="210" spans="1:17" ht="11.25" thickBot="1">
      <c r="A210" s="28">
        <v>44652</v>
      </c>
      <c r="B210" s="33">
        <v>1423.27</v>
      </c>
    </row>
    <row r="211" spans="1:17" ht="11.25" thickBot="1">
      <c r="A211" s="28">
        <v>44682</v>
      </c>
      <c r="B211" s="33">
        <v>1548.01</v>
      </c>
    </row>
    <row r="212" spans="1:17" ht="11.25" thickBot="1">
      <c r="A212" s="28">
        <v>44713</v>
      </c>
      <c r="B212" s="33">
        <v>1652.75</v>
      </c>
    </row>
    <row r="213" spans="1:17" ht="11.25" thickBot="1">
      <c r="A213" s="28">
        <v>44743</v>
      </c>
      <c r="B213" s="33">
        <v>1738.21</v>
      </c>
    </row>
    <row r="214" spans="1:17" ht="12" thickBot="1">
      <c r="A214" s="28">
        <v>44774</v>
      </c>
      <c r="B214" s="34">
        <v>1780.05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2" thickBot="1">
      <c r="A215" s="28">
        <v>44805</v>
      </c>
      <c r="B215" s="34">
        <v>1865.09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2" thickBot="1">
      <c r="A216" s="28">
        <v>44835</v>
      </c>
      <c r="B216" s="34">
        <v>2011.13</v>
      </c>
    </row>
    <row r="217" spans="1:17" ht="12" thickBot="1">
      <c r="A217" s="28">
        <v>44866</v>
      </c>
      <c r="B217" s="34">
        <v>2026.08</v>
      </c>
    </row>
    <row r="218" spans="1:17" ht="12" thickBot="1">
      <c r="A218" s="28">
        <v>44896</v>
      </c>
      <c r="B218" s="34">
        <v>2021.19</v>
      </c>
    </row>
    <row r="219" spans="1:17" ht="12" thickBot="1">
      <c r="A219" s="28">
        <v>44927</v>
      </c>
      <c r="B219" s="37">
        <v>2105.17</v>
      </c>
    </row>
    <row r="220" spans="1:17" ht="12" thickBot="1">
      <c r="A220" s="28">
        <v>44958</v>
      </c>
      <c r="B220" s="37">
        <v>2138.04</v>
      </c>
    </row>
    <row r="221" spans="1:17" ht="12" thickBot="1">
      <c r="A221" s="28">
        <v>44986</v>
      </c>
      <c r="B221" s="37">
        <v>2147.44</v>
      </c>
    </row>
    <row r="222" spans="1:17" ht="12" thickBot="1">
      <c r="A222" s="28">
        <v>45017</v>
      </c>
      <c r="B222" s="37">
        <v>2164.94</v>
      </c>
    </row>
    <row r="223" spans="1:17" ht="12" thickBot="1">
      <c r="A223" s="28">
        <v>45047</v>
      </c>
      <c r="B223" s="37">
        <v>2179.02</v>
      </c>
      <c r="C223" s="38"/>
    </row>
    <row r="224" spans="1:17" ht="12" thickBot="1">
      <c r="A224" s="28">
        <v>45078</v>
      </c>
      <c r="B224" s="37">
        <v>2320.7199999999998</v>
      </c>
      <c r="C224" s="38"/>
    </row>
    <row r="225" spans="1:3" ht="12" thickBot="1">
      <c r="A225" s="28">
        <v>45108</v>
      </c>
      <c r="B225" s="37">
        <v>2511.75</v>
      </c>
      <c r="C225" s="38"/>
    </row>
    <row r="226" spans="1:3" ht="12" thickBot="1">
      <c r="A226" s="28">
        <v>45139</v>
      </c>
      <c r="B226" s="37">
        <v>2659.6</v>
      </c>
      <c r="C226" s="38"/>
    </row>
    <row r="227" spans="1:3" ht="12" thickBot="1">
      <c r="A227" s="28">
        <v>45170</v>
      </c>
      <c r="B227" s="37">
        <v>2749.98</v>
      </c>
      <c r="C227" s="38"/>
    </row>
    <row r="228" spans="1:3" ht="12" thickBot="1">
      <c r="A228" s="28">
        <v>45200</v>
      </c>
      <c r="B228" s="37">
        <v>2803.29</v>
      </c>
      <c r="C228" s="38"/>
    </row>
    <row r="229" spans="1:3" ht="12" thickBot="1">
      <c r="A229" s="28">
        <v>45231</v>
      </c>
      <c r="B229" s="37">
        <v>2882.04</v>
      </c>
      <c r="C229" s="38"/>
    </row>
    <row r="230" spans="1:3">
      <c r="A230" s="28">
        <v>45261</v>
      </c>
      <c r="B230" s="38">
        <v>2915.02</v>
      </c>
      <c r="C230" s="38"/>
    </row>
    <row r="231" spans="1:3">
      <c r="C231" s="3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20"/>
  <sheetViews>
    <sheetView workbookViewId="0">
      <selection activeCell="C32" sqref="C32"/>
    </sheetView>
  </sheetViews>
  <sheetFormatPr defaultRowHeight="12.75"/>
  <cols>
    <col min="1" max="1" width="9.16796875" bestFit="1" customWidth="1"/>
    <col min="2" max="2" width="12.67578125" bestFit="1" customWidth="1"/>
  </cols>
  <sheetData>
    <row r="1" spans="1:2" ht="19.899999999999999" customHeight="1">
      <c r="A1" s="62" t="s">
        <v>474</v>
      </c>
      <c r="B1" s="62" t="s">
        <v>501</v>
      </c>
    </row>
    <row r="2" spans="1:2">
      <c r="A2" s="60">
        <v>38353</v>
      </c>
      <c r="B2" s="61">
        <v>0.24179999999999999</v>
      </c>
    </row>
    <row r="3" spans="1:2">
      <c r="A3" s="60">
        <v>38718</v>
      </c>
      <c r="B3" s="61">
        <v>0.1797</v>
      </c>
    </row>
    <row r="4" spans="1:2">
      <c r="A4" s="60">
        <v>39083</v>
      </c>
      <c r="B4" s="61">
        <v>0.1938</v>
      </c>
    </row>
    <row r="5" spans="1:2">
      <c r="A5" s="60">
        <v>39448</v>
      </c>
      <c r="B5" s="61">
        <v>0.1714</v>
      </c>
    </row>
    <row r="6" spans="1:2">
      <c r="A6" s="60">
        <v>39814</v>
      </c>
      <c r="B6" s="61">
        <v>0.21490000000000001</v>
      </c>
    </row>
    <row r="7" spans="1:2">
      <c r="A7" s="60">
        <v>40179</v>
      </c>
      <c r="B7" s="61">
        <v>0.91479999999999995</v>
      </c>
    </row>
    <row r="8" spans="1:2">
      <c r="A8" s="60">
        <v>40544</v>
      </c>
      <c r="B8" s="61">
        <v>0.83479999999999999</v>
      </c>
    </row>
    <row r="9" spans="1:2">
      <c r="A9" s="60">
        <v>40909</v>
      </c>
      <c r="B9" s="61">
        <v>0.15010000000000001</v>
      </c>
    </row>
    <row r="10" spans="1:2">
      <c r="A10" s="60">
        <v>41275</v>
      </c>
      <c r="B10" s="61">
        <v>0.1222</v>
      </c>
    </row>
    <row r="11" spans="1:2">
      <c r="A11" s="60">
        <v>41640</v>
      </c>
      <c r="B11" s="61">
        <v>0.1343</v>
      </c>
    </row>
    <row r="12" spans="1:2">
      <c r="A12" s="60">
        <v>42005</v>
      </c>
      <c r="B12" s="61">
        <v>0.12889999999999999</v>
      </c>
    </row>
    <row r="13" spans="1:2">
      <c r="A13" s="60">
        <v>42370</v>
      </c>
      <c r="B13" s="61">
        <v>0.1588</v>
      </c>
    </row>
    <row r="14" spans="1:2">
      <c r="A14" s="60">
        <v>42736</v>
      </c>
      <c r="B14" s="61">
        <v>0.14019999999999999</v>
      </c>
    </row>
    <row r="15" spans="1:2">
      <c r="A15" s="60">
        <v>43101</v>
      </c>
      <c r="B15" s="61">
        <v>0.17</v>
      </c>
    </row>
    <row r="16" spans="1:2">
      <c r="A16" s="60">
        <v>43466</v>
      </c>
      <c r="B16" s="61">
        <v>0.27239999999999998</v>
      </c>
    </row>
    <row r="17" spans="1:2">
      <c r="A17" s="60">
        <v>43831</v>
      </c>
      <c r="B17" s="61">
        <v>0.1182</v>
      </c>
    </row>
    <row r="18" spans="1:2">
      <c r="A18" s="60">
        <v>44197</v>
      </c>
      <c r="B18" s="61">
        <v>0.20449999999999999</v>
      </c>
    </row>
    <row r="19" spans="1:2">
      <c r="A19" s="60">
        <v>44562</v>
      </c>
      <c r="B19" s="61">
        <v>0.246</v>
      </c>
    </row>
    <row r="20" spans="1:2">
      <c r="A20" s="60">
        <v>44927</v>
      </c>
      <c r="B20" s="61">
        <v>0.1535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AG23"/>
  <sheetViews>
    <sheetView zoomScale="90" zoomScaleNormal="90" workbookViewId="0">
      <pane ySplit="3" topLeftCell="A4" activePane="bottomLeft" state="frozen"/>
      <selection activeCell="G1" sqref="G1"/>
      <selection pane="bottomLeft" activeCell="D10" sqref="D10"/>
    </sheetView>
  </sheetViews>
  <sheetFormatPr defaultRowHeight="12.75"/>
  <cols>
    <col min="1" max="1" width="8.08984375" style="42" customWidth="1"/>
    <col min="2" max="2" width="13.6171875" style="42" bestFit="1" customWidth="1"/>
    <col min="3" max="3" width="12.67578125" style="42" bestFit="1" customWidth="1"/>
    <col min="4" max="4" width="23.19140625" style="24" customWidth="1"/>
    <col min="5" max="5" width="13.75390625" style="43" bestFit="1" customWidth="1"/>
    <col min="6" max="6" width="13.75390625" style="43" customWidth="1"/>
    <col min="7" max="7" width="4.98828125" style="58" customWidth="1"/>
    <col min="8" max="9" width="13.75390625" style="118" customWidth="1"/>
    <col min="10" max="10" width="13.078125" customWidth="1"/>
    <col min="11" max="11" width="16.71875" style="25" customWidth="1"/>
    <col min="12" max="12" width="16.71875" customWidth="1"/>
    <col min="13" max="13" width="11.59375" bestFit="1" customWidth="1"/>
    <col min="14" max="14" width="12.13671875" bestFit="1" customWidth="1"/>
    <col min="15" max="15" width="10.3828125" customWidth="1"/>
    <col min="16" max="16" width="10.515625" customWidth="1"/>
    <col min="17" max="17" width="9.3046875" style="46" customWidth="1"/>
    <col min="18" max="18" width="10.3828125" customWidth="1"/>
    <col min="19" max="19" width="9.57421875" customWidth="1"/>
    <col min="20" max="20" width="15.37109375" bestFit="1" customWidth="1"/>
    <col min="21" max="21" width="12.9453125" customWidth="1"/>
    <col min="22" max="22" width="9.84375" customWidth="1"/>
    <col min="23" max="23" width="13.21484375" customWidth="1"/>
    <col min="24" max="24" width="12.40625" customWidth="1"/>
    <col min="25" max="26" width="11.59375" bestFit="1" customWidth="1"/>
    <col min="28" max="28" width="10.11328125" bestFit="1" customWidth="1"/>
    <col min="29" max="29" width="11.59375" customWidth="1"/>
  </cols>
  <sheetData>
    <row r="1" spans="1:33" s="23" customFormat="1" ht="55.9" customHeight="1">
      <c r="A1" s="54" t="s">
        <v>0</v>
      </c>
      <c r="B1" s="54" t="s">
        <v>110</v>
      </c>
      <c r="C1" s="54" t="s">
        <v>481</v>
      </c>
      <c r="D1" s="55" t="s">
        <v>470</v>
      </c>
      <c r="E1" s="56" t="s">
        <v>471</v>
      </c>
      <c r="F1" s="56" t="s">
        <v>472</v>
      </c>
      <c r="G1" s="57"/>
      <c r="H1" s="193" t="s">
        <v>510</v>
      </c>
      <c r="I1" s="193" t="s">
        <v>530</v>
      </c>
      <c r="J1" s="194" t="s">
        <v>477</v>
      </c>
      <c r="K1" s="194" t="s">
        <v>476</v>
      </c>
      <c r="L1" s="193" t="s">
        <v>498</v>
      </c>
      <c r="M1" s="194" t="s">
        <v>490</v>
      </c>
      <c r="N1" s="194" t="s">
        <v>491</v>
      </c>
      <c r="O1" s="194" t="s">
        <v>492</v>
      </c>
      <c r="P1" s="194" t="s">
        <v>492</v>
      </c>
      <c r="Q1" s="194" t="s">
        <v>495</v>
      </c>
      <c r="R1" s="194" t="s">
        <v>484</v>
      </c>
      <c r="S1" s="194" t="s">
        <v>489</v>
      </c>
      <c r="T1" s="194" t="s">
        <v>478</v>
      </c>
      <c r="U1" s="194" t="s">
        <v>479</v>
      </c>
      <c r="V1" s="195" t="s">
        <v>497</v>
      </c>
      <c r="W1" s="194" t="s">
        <v>499</v>
      </c>
      <c r="X1" s="194" t="s">
        <v>500</v>
      </c>
    </row>
    <row r="2" spans="1:33">
      <c r="A2" s="66"/>
      <c r="C2" s="187"/>
      <c r="D2" s="150"/>
      <c r="E2" s="68"/>
      <c r="H2" s="117" t="s">
        <v>482</v>
      </c>
      <c r="I2" s="117" t="s">
        <v>483</v>
      </c>
      <c r="J2" s="82">
        <f>+IF(H2="E",IF(E2&gt;0,E2-F2,F2-E2),0)</f>
        <v>0</v>
      </c>
      <c r="K2" s="83" t="str">
        <f>IF(C2&lt;&gt;"",IF(YEAR(C2)&lt;=2004,"31.12.2004",+IF(C2&lt;&gt;"",C2,"")),"")</f>
        <v/>
      </c>
      <c r="L2" s="39"/>
      <c r="M2" s="40" t="str">
        <f>+IF(K2="","",DATE(YEAR(K2),MONTH(K2),1))</f>
        <v/>
      </c>
      <c r="N2" s="41" t="str">
        <f>IFERROR(VLOOKUP(M2,Endeks!A:B,2,0),"")</f>
        <v/>
      </c>
      <c r="O2" s="50" t="str">
        <f>+IF(K2&lt;&gt;"",DATE(2023,12,31),"")</f>
        <v/>
      </c>
      <c r="P2" s="47" t="str">
        <f t="shared" ref="P2:P3" si="0">+IFERROR(DATE(YEAR(O2),MONTH(O2),1),"")</f>
        <v/>
      </c>
      <c r="Q2" s="45" t="e">
        <f>+VLOOKUP(P2,Endeks!A:B,2,0)</f>
        <v>#N/A</v>
      </c>
      <c r="R2" s="41" t="e">
        <f>+ROUND(((Q2-N2)/N2),5)</f>
        <v>#N/A</v>
      </c>
      <c r="S2" s="41" t="e">
        <f>IF(H2="e",ROUND((1+(Q2-N2)/N2),5))</f>
        <v>#N/A</v>
      </c>
      <c r="T2" s="84">
        <f t="shared" ref="T2" si="1">+IFERROR(J2*S2,0)</f>
        <v>0</v>
      </c>
      <c r="U2" s="84">
        <f>+IF(T2&gt;1,T2-J2,0)</f>
        <v>0</v>
      </c>
      <c r="V2" s="64">
        <f>+IFERROR(ROUND(IF(I2="E",1+(T2-J2)/J2,0),5),0)</f>
        <v>0</v>
      </c>
      <c r="W2" s="84">
        <f>+IFERROR(V2*L2,0)</f>
        <v>0</v>
      </c>
      <c r="X2" s="84">
        <f>+IFERROR(IF(I2="E",W2-L2,0),0)</f>
        <v>0</v>
      </c>
    </row>
    <row r="3" spans="1:33">
      <c r="A3" s="66"/>
      <c r="C3" s="187"/>
      <c r="D3" s="150"/>
      <c r="E3" s="68"/>
      <c r="H3" s="117" t="s">
        <v>482</v>
      </c>
      <c r="I3" s="117" t="s">
        <v>483</v>
      </c>
      <c r="J3" s="82">
        <f t="shared" ref="J3:J14" si="2">+IF(H3="E",IF(E3&gt;0,E3-F3,F3-E3),0)</f>
        <v>0</v>
      </c>
      <c r="K3" s="83" t="str">
        <f t="shared" ref="K3" si="3">IF(C3&lt;&gt;"",IF(YEAR(C3)&lt;=2004,"31.12.2004",+IF(C3&lt;&gt;"",C3,"")),"")</f>
        <v/>
      </c>
      <c r="L3" s="39"/>
      <c r="M3" s="40" t="str">
        <f t="shared" ref="M3" si="4">+IF(K3="","",DATE(YEAR(K3),MONTH(K3),1))</f>
        <v/>
      </c>
      <c r="N3" s="41" t="str">
        <f>IFERROR(VLOOKUP(M3,Endeks!A:B,2,0),"")</f>
        <v/>
      </c>
      <c r="O3" s="50" t="str">
        <f>+IF(K3&lt;&gt;"",DATE(2023,12,31),"")</f>
        <v/>
      </c>
      <c r="P3" s="47" t="str">
        <f t="shared" si="0"/>
        <v/>
      </c>
      <c r="Q3" s="45" t="e">
        <f>+VLOOKUP(P3,Endeks!A:B,2,0)</f>
        <v>#N/A</v>
      </c>
      <c r="R3" s="41" t="e">
        <f t="shared" ref="R3" si="5">+ROUND(((Q3-N3)/N3),5)</f>
        <v>#N/A</v>
      </c>
      <c r="S3" s="41" t="e">
        <f t="shared" ref="S3" si="6">IF(H3="e",ROUND((1+(Q3-N3)/N3),5))</f>
        <v>#N/A</v>
      </c>
      <c r="T3" s="84">
        <f t="shared" ref="T3" si="7">+IFERROR(J3*S3,0)</f>
        <v>0</v>
      </c>
      <c r="U3" s="84">
        <f>+IF(T3&gt;1,T3-J3,0)</f>
        <v>0</v>
      </c>
      <c r="V3" s="64">
        <f t="shared" ref="V3" si="8">+IFERROR(ROUND(IF(I3="E",1+(T3-J3)/J3,0),5),0)</f>
        <v>0</v>
      </c>
      <c r="W3" s="84">
        <f t="shared" ref="W3" si="9">+IFERROR(V3*L3,0)</f>
        <v>0</v>
      </c>
      <c r="X3" s="84">
        <f t="shared" ref="X3" si="10">+IFERROR(IF(I3="E",W3-L3,0),0)</f>
        <v>0</v>
      </c>
    </row>
    <row r="4" spans="1:33">
      <c r="A4" s="66"/>
      <c r="C4" s="164"/>
      <c r="D4" s="150"/>
      <c r="H4" s="117" t="s">
        <v>482</v>
      </c>
      <c r="I4" s="117" t="s">
        <v>483</v>
      </c>
      <c r="J4" s="82">
        <f t="shared" si="2"/>
        <v>0</v>
      </c>
      <c r="K4" s="83" t="str">
        <f t="shared" ref="K4:K9" si="11">IF(C4&lt;&gt;"",IF(YEAR(C4)&lt;=2004,"31.12.2004",+IF(C4&lt;&gt;"",C4,"")),"")</f>
        <v/>
      </c>
      <c r="L4" s="39"/>
      <c r="M4" s="40" t="str">
        <f t="shared" ref="M4:M9" si="12">+IF(K4="","",DATE(YEAR(K4),MONTH(K4),1))</f>
        <v/>
      </c>
      <c r="N4" s="41" t="str">
        <f>IFERROR(VLOOKUP(M4,Endeks!A:B,2,0),"")</f>
        <v/>
      </c>
      <c r="O4" s="50" t="str">
        <f t="shared" ref="O4:O9" si="13">+IF(K4&lt;&gt;"",DATE(2023,12,31),"")</f>
        <v/>
      </c>
      <c r="P4" s="47" t="str">
        <f t="shared" ref="P4:P9" si="14">+IFERROR(DATE(YEAR(O4),MONTH(O4),1),"")</f>
        <v/>
      </c>
      <c r="Q4" s="45" t="e">
        <f>+VLOOKUP(P4,Endeks!A:B,2,0)</f>
        <v>#N/A</v>
      </c>
      <c r="R4" s="41" t="e">
        <f t="shared" ref="R4:R9" si="15">+ROUND(((Q4-N4)/N4),5)</f>
        <v>#N/A</v>
      </c>
      <c r="S4" s="41" t="e">
        <f t="shared" ref="S4:S9" si="16">IF(H4="e",ROUND((1+(Q4-N4)/N4),5))</f>
        <v>#N/A</v>
      </c>
      <c r="T4" s="84">
        <f t="shared" ref="T4:T9" si="17">+IFERROR(J4*S4,0)</f>
        <v>0</v>
      </c>
      <c r="U4" s="84">
        <f t="shared" ref="U4:U9" si="18">+IF(T4&gt;1,T4-J4,0)</f>
        <v>0</v>
      </c>
      <c r="V4" s="64">
        <f t="shared" ref="V4:V9" si="19">+IFERROR(ROUND(IF(I4="E",1+(T4-J4)/J4,0),5),0)</f>
        <v>0</v>
      </c>
      <c r="W4" s="84">
        <f t="shared" ref="W4:W9" si="20">+IFERROR(V4*L4,0)</f>
        <v>0</v>
      </c>
      <c r="X4" s="84">
        <f t="shared" ref="X4:X9" si="21">+IFERROR(IF(I4="E",W4-L4,0),0)</f>
        <v>0</v>
      </c>
    </row>
    <row r="5" spans="1:33">
      <c r="A5" s="66"/>
      <c r="H5" s="117" t="s">
        <v>482</v>
      </c>
      <c r="I5" s="117" t="s">
        <v>483</v>
      </c>
      <c r="J5" s="82">
        <f t="shared" si="2"/>
        <v>0</v>
      </c>
      <c r="K5" s="83" t="str">
        <f t="shared" si="11"/>
        <v/>
      </c>
      <c r="L5" s="39"/>
      <c r="M5" s="40" t="str">
        <f t="shared" si="12"/>
        <v/>
      </c>
      <c r="N5" s="41" t="str">
        <f>IFERROR(VLOOKUP(M5,Endeks!A:B,2,0),"")</f>
        <v/>
      </c>
      <c r="O5" s="50" t="str">
        <f t="shared" si="13"/>
        <v/>
      </c>
      <c r="P5" s="47" t="str">
        <f t="shared" si="14"/>
        <v/>
      </c>
      <c r="Q5" s="45" t="e">
        <f>+VLOOKUP(P5,Endeks!A:B,2,0)</f>
        <v>#N/A</v>
      </c>
      <c r="R5" s="41" t="e">
        <f t="shared" si="15"/>
        <v>#N/A</v>
      </c>
      <c r="S5" s="41" t="e">
        <f t="shared" si="16"/>
        <v>#N/A</v>
      </c>
      <c r="T5" s="84">
        <f t="shared" si="17"/>
        <v>0</v>
      </c>
      <c r="U5" s="84">
        <f t="shared" si="18"/>
        <v>0</v>
      </c>
      <c r="V5" s="64">
        <f t="shared" si="19"/>
        <v>0</v>
      </c>
      <c r="W5" s="84">
        <f t="shared" si="20"/>
        <v>0</v>
      </c>
      <c r="X5" s="84">
        <f t="shared" si="21"/>
        <v>0</v>
      </c>
    </row>
    <row r="6" spans="1:33">
      <c r="A6" s="66"/>
      <c r="H6" s="117" t="s">
        <v>482</v>
      </c>
      <c r="I6" s="117" t="s">
        <v>483</v>
      </c>
      <c r="J6" s="82">
        <f t="shared" si="2"/>
        <v>0</v>
      </c>
      <c r="K6" s="83" t="str">
        <f t="shared" si="11"/>
        <v/>
      </c>
      <c r="L6" s="39"/>
      <c r="M6" s="40" t="str">
        <f t="shared" si="12"/>
        <v/>
      </c>
      <c r="N6" s="41" t="str">
        <f>IFERROR(VLOOKUP(M6,Endeks!A:B,2,0),"")</f>
        <v/>
      </c>
      <c r="O6" s="50" t="str">
        <f t="shared" si="13"/>
        <v/>
      </c>
      <c r="P6" s="47" t="str">
        <f t="shared" si="14"/>
        <v/>
      </c>
      <c r="Q6" s="45" t="e">
        <f>+VLOOKUP(P6,Endeks!A:B,2,0)</f>
        <v>#N/A</v>
      </c>
      <c r="R6" s="41" t="e">
        <f t="shared" si="15"/>
        <v>#N/A</v>
      </c>
      <c r="S6" s="41" t="e">
        <f t="shared" si="16"/>
        <v>#N/A</v>
      </c>
      <c r="T6" s="84">
        <f t="shared" si="17"/>
        <v>0</v>
      </c>
      <c r="U6" s="84">
        <f t="shared" si="18"/>
        <v>0</v>
      </c>
      <c r="V6" s="64">
        <f t="shared" si="19"/>
        <v>0</v>
      </c>
      <c r="W6" s="84">
        <f t="shared" si="20"/>
        <v>0</v>
      </c>
      <c r="X6" s="84">
        <f t="shared" si="21"/>
        <v>0</v>
      </c>
    </row>
    <row r="7" spans="1:33">
      <c r="A7" s="66"/>
      <c r="H7" s="117" t="s">
        <v>482</v>
      </c>
      <c r="I7" s="117" t="s">
        <v>483</v>
      </c>
      <c r="J7" s="82">
        <f t="shared" si="2"/>
        <v>0</v>
      </c>
      <c r="K7" s="83" t="str">
        <f t="shared" si="11"/>
        <v/>
      </c>
      <c r="L7" s="39"/>
      <c r="M7" s="40" t="str">
        <f t="shared" si="12"/>
        <v/>
      </c>
      <c r="N7" s="41" t="str">
        <f>IFERROR(VLOOKUP(M7,Endeks!A:B,2,0),"")</f>
        <v/>
      </c>
      <c r="O7" s="50" t="str">
        <f t="shared" si="13"/>
        <v/>
      </c>
      <c r="P7" s="47" t="str">
        <f t="shared" si="14"/>
        <v/>
      </c>
      <c r="Q7" s="45" t="e">
        <f>+VLOOKUP(P7,Endeks!A:B,2,0)</f>
        <v>#N/A</v>
      </c>
      <c r="R7" s="41" t="e">
        <f t="shared" si="15"/>
        <v>#N/A</v>
      </c>
      <c r="S7" s="41" t="e">
        <f t="shared" si="16"/>
        <v>#N/A</v>
      </c>
      <c r="T7" s="84">
        <f t="shared" si="17"/>
        <v>0</v>
      </c>
      <c r="U7" s="84">
        <f t="shared" si="18"/>
        <v>0</v>
      </c>
      <c r="V7" s="64">
        <f t="shared" si="19"/>
        <v>0</v>
      </c>
      <c r="W7" s="84">
        <f t="shared" si="20"/>
        <v>0</v>
      </c>
      <c r="X7" s="84">
        <f t="shared" si="21"/>
        <v>0</v>
      </c>
    </row>
    <row r="8" spans="1:33">
      <c r="A8" s="66"/>
      <c r="H8" s="117" t="s">
        <v>482</v>
      </c>
      <c r="I8" s="117" t="s">
        <v>483</v>
      </c>
      <c r="J8" s="82">
        <f t="shared" si="2"/>
        <v>0</v>
      </c>
      <c r="K8" s="83" t="str">
        <f t="shared" si="11"/>
        <v/>
      </c>
      <c r="L8" s="39"/>
      <c r="M8" s="40" t="str">
        <f t="shared" si="12"/>
        <v/>
      </c>
      <c r="N8" s="41" t="str">
        <f>IFERROR(VLOOKUP(M8,Endeks!A:B,2,0),"")</f>
        <v/>
      </c>
      <c r="O8" s="50" t="str">
        <f t="shared" si="13"/>
        <v/>
      </c>
      <c r="P8" s="47" t="str">
        <f t="shared" si="14"/>
        <v/>
      </c>
      <c r="Q8" s="45" t="e">
        <f>+VLOOKUP(P8,Endeks!A:B,2,0)</f>
        <v>#N/A</v>
      </c>
      <c r="R8" s="41" t="e">
        <f t="shared" si="15"/>
        <v>#N/A</v>
      </c>
      <c r="S8" s="41" t="e">
        <f t="shared" si="16"/>
        <v>#N/A</v>
      </c>
      <c r="T8" s="84">
        <f t="shared" si="17"/>
        <v>0</v>
      </c>
      <c r="U8" s="84">
        <f t="shared" si="18"/>
        <v>0</v>
      </c>
      <c r="V8" s="64">
        <f t="shared" si="19"/>
        <v>0</v>
      </c>
      <c r="W8" s="84">
        <f t="shared" si="20"/>
        <v>0</v>
      </c>
      <c r="X8" s="84">
        <f t="shared" si="21"/>
        <v>0</v>
      </c>
    </row>
    <row r="9" spans="1:33">
      <c r="A9" s="66"/>
      <c r="H9" s="117" t="s">
        <v>482</v>
      </c>
      <c r="I9" s="117" t="s">
        <v>483</v>
      </c>
      <c r="J9" s="82">
        <f t="shared" si="2"/>
        <v>0</v>
      </c>
      <c r="K9" s="83" t="str">
        <f t="shared" si="11"/>
        <v/>
      </c>
      <c r="L9" s="39"/>
      <c r="M9" s="40" t="str">
        <f t="shared" si="12"/>
        <v/>
      </c>
      <c r="N9" s="41" t="str">
        <f>IFERROR(VLOOKUP(M9,Endeks!A:B,2,0),"")</f>
        <v/>
      </c>
      <c r="O9" s="50" t="str">
        <f t="shared" si="13"/>
        <v/>
      </c>
      <c r="P9" s="47" t="str">
        <f t="shared" si="14"/>
        <v/>
      </c>
      <c r="Q9" s="45" t="e">
        <f>+VLOOKUP(P9,Endeks!A:B,2,0)</f>
        <v>#N/A</v>
      </c>
      <c r="R9" s="41" t="e">
        <f t="shared" si="15"/>
        <v>#N/A</v>
      </c>
      <c r="S9" s="41" t="e">
        <f t="shared" si="16"/>
        <v>#N/A</v>
      </c>
      <c r="T9" s="84">
        <f t="shared" si="17"/>
        <v>0</v>
      </c>
      <c r="U9" s="84">
        <f t="shared" si="18"/>
        <v>0</v>
      </c>
      <c r="V9" s="64">
        <f t="shared" si="19"/>
        <v>0</v>
      </c>
      <c r="W9" s="84">
        <f t="shared" si="20"/>
        <v>0</v>
      </c>
      <c r="X9" s="84">
        <f t="shared" si="21"/>
        <v>0</v>
      </c>
    </row>
    <row r="10" spans="1:33">
      <c r="A10" s="66"/>
      <c r="H10" s="117" t="s">
        <v>482</v>
      </c>
      <c r="I10" s="117" t="s">
        <v>483</v>
      </c>
      <c r="J10" s="82">
        <f t="shared" si="2"/>
        <v>0</v>
      </c>
      <c r="K10" s="83" t="str">
        <f t="shared" ref="K10:K14" si="22">IF(C10&lt;&gt;"",IF(YEAR(C10)&lt;=2004,"31.12.2004",+IF(C10&lt;&gt;"",C10,"")),"")</f>
        <v/>
      </c>
      <c r="L10" s="39"/>
      <c r="M10" s="40" t="str">
        <f t="shared" ref="M10:M14" si="23">+IF(K10="","",DATE(YEAR(K10),MONTH(K10),1))</f>
        <v/>
      </c>
      <c r="N10" s="41" t="str">
        <f>IFERROR(VLOOKUP(M10,Endeks!A:B,2,0),"")</f>
        <v/>
      </c>
      <c r="O10" s="50" t="str">
        <f t="shared" ref="O10:O14" si="24">+IF(K10&lt;&gt;"",DATE(2023,12,31),"")</f>
        <v/>
      </c>
      <c r="P10" s="47" t="str">
        <f t="shared" ref="P10:P14" si="25">+IFERROR(DATE(YEAR(O10),MONTH(O10),1),"")</f>
        <v/>
      </c>
      <c r="Q10" s="45" t="e">
        <f>+VLOOKUP(P10,Endeks!A:B,2,0)</f>
        <v>#N/A</v>
      </c>
      <c r="R10" s="41" t="e">
        <f t="shared" ref="R10:R14" si="26">+ROUND(((Q10-N10)/N10),5)</f>
        <v>#N/A</v>
      </c>
      <c r="S10" s="41" t="e">
        <f t="shared" ref="S10:S14" si="27">IF(H10="e",ROUND((1+(Q10-N10)/N10),5))</f>
        <v>#N/A</v>
      </c>
      <c r="T10" s="84">
        <f t="shared" ref="T10:T14" si="28">+IFERROR(J10*S10,0)</f>
        <v>0</v>
      </c>
      <c r="U10" s="84">
        <f t="shared" ref="U10:U14" si="29">+IF(T10&gt;1,T10-J10,0)</f>
        <v>0</v>
      </c>
      <c r="V10" s="64">
        <f t="shared" ref="V10:V14" si="30">+IFERROR(ROUND(IF(I10="E",1+(T10-J10)/J10,0),5),0)</f>
        <v>0</v>
      </c>
      <c r="W10" s="84">
        <f t="shared" ref="W10:W14" si="31">+IFERROR(V10*L10,0)</f>
        <v>0</v>
      </c>
      <c r="X10" s="84">
        <f t="shared" ref="X10:X14" si="32">+IFERROR(IF(I10="E",W10-L10,0),0)</f>
        <v>0</v>
      </c>
    </row>
    <row r="11" spans="1:33">
      <c r="A11" s="66"/>
      <c r="H11" s="117" t="s">
        <v>482</v>
      </c>
      <c r="I11" s="117" t="s">
        <v>483</v>
      </c>
      <c r="J11" s="82">
        <f t="shared" si="2"/>
        <v>0</v>
      </c>
      <c r="K11" s="83" t="str">
        <f t="shared" si="22"/>
        <v/>
      </c>
      <c r="L11" s="39"/>
      <c r="M11" s="40" t="str">
        <f t="shared" si="23"/>
        <v/>
      </c>
      <c r="N11" s="41" t="str">
        <f>IFERROR(VLOOKUP(M11,Endeks!A:B,2,0),"")</f>
        <v/>
      </c>
      <c r="O11" s="50" t="str">
        <f t="shared" si="24"/>
        <v/>
      </c>
      <c r="P11" s="47" t="str">
        <f t="shared" si="25"/>
        <v/>
      </c>
      <c r="Q11" s="45" t="e">
        <f>+VLOOKUP(P11,Endeks!A:B,2,0)</f>
        <v>#N/A</v>
      </c>
      <c r="R11" s="41" t="e">
        <f t="shared" si="26"/>
        <v>#N/A</v>
      </c>
      <c r="S11" s="41" t="e">
        <f t="shared" si="27"/>
        <v>#N/A</v>
      </c>
      <c r="T11" s="84">
        <f t="shared" si="28"/>
        <v>0</v>
      </c>
      <c r="U11" s="84">
        <f t="shared" si="29"/>
        <v>0</v>
      </c>
      <c r="V11" s="64">
        <f t="shared" si="30"/>
        <v>0</v>
      </c>
      <c r="W11" s="84">
        <f t="shared" si="31"/>
        <v>0</v>
      </c>
      <c r="X11" s="84">
        <f t="shared" si="32"/>
        <v>0</v>
      </c>
    </row>
    <row r="12" spans="1:33">
      <c r="A12" s="66"/>
      <c r="H12" s="117" t="s">
        <v>482</v>
      </c>
      <c r="I12" s="117" t="s">
        <v>483</v>
      </c>
      <c r="J12" s="82">
        <f t="shared" si="2"/>
        <v>0</v>
      </c>
      <c r="K12" s="83" t="str">
        <f t="shared" si="22"/>
        <v/>
      </c>
      <c r="L12" s="39"/>
      <c r="M12" s="40" t="str">
        <f t="shared" si="23"/>
        <v/>
      </c>
      <c r="N12" s="41" t="str">
        <f>IFERROR(VLOOKUP(M12,Endeks!A:B,2,0),"")</f>
        <v/>
      </c>
      <c r="O12" s="50" t="str">
        <f t="shared" si="24"/>
        <v/>
      </c>
      <c r="P12" s="47" t="str">
        <f t="shared" si="25"/>
        <v/>
      </c>
      <c r="Q12" s="45" t="e">
        <f>+VLOOKUP(P12,Endeks!A:B,2,0)</f>
        <v>#N/A</v>
      </c>
      <c r="R12" s="41" t="e">
        <f t="shared" si="26"/>
        <v>#N/A</v>
      </c>
      <c r="S12" s="41" t="e">
        <f t="shared" si="27"/>
        <v>#N/A</v>
      </c>
      <c r="T12" s="84">
        <f t="shared" si="28"/>
        <v>0</v>
      </c>
      <c r="U12" s="84">
        <f t="shared" si="29"/>
        <v>0</v>
      </c>
      <c r="V12" s="64">
        <f t="shared" si="30"/>
        <v>0</v>
      </c>
      <c r="W12" s="84">
        <f t="shared" si="31"/>
        <v>0</v>
      </c>
      <c r="X12" s="84">
        <f t="shared" si="32"/>
        <v>0</v>
      </c>
    </row>
    <row r="13" spans="1:33">
      <c r="A13" s="66"/>
      <c r="H13" s="117" t="s">
        <v>482</v>
      </c>
      <c r="I13" s="117" t="s">
        <v>483</v>
      </c>
      <c r="J13" s="82">
        <f t="shared" si="2"/>
        <v>0</v>
      </c>
      <c r="K13" s="83" t="str">
        <f t="shared" si="22"/>
        <v/>
      </c>
      <c r="L13" s="39"/>
      <c r="M13" s="40" t="str">
        <f t="shared" si="23"/>
        <v/>
      </c>
      <c r="N13" s="41" t="str">
        <f>IFERROR(VLOOKUP(M13,Endeks!A:B,2,0),"")</f>
        <v/>
      </c>
      <c r="O13" s="50" t="str">
        <f t="shared" si="24"/>
        <v/>
      </c>
      <c r="P13" s="47" t="str">
        <f t="shared" si="25"/>
        <v/>
      </c>
      <c r="Q13" s="45" t="e">
        <f>+VLOOKUP(P13,Endeks!A:B,2,0)</f>
        <v>#N/A</v>
      </c>
      <c r="R13" s="41" t="e">
        <f t="shared" si="26"/>
        <v>#N/A</v>
      </c>
      <c r="S13" s="41" t="e">
        <f t="shared" si="27"/>
        <v>#N/A</v>
      </c>
      <c r="T13" s="84">
        <f t="shared" si="28"/>
        <v>0</v>
      </c>
      <c r="U13" s="84">
        <f t="shared" si="29"/>
        <v>0</v>
      </c>
      <c r="V13" s="64">
        <f t="shared" si="30"/>
        <v>0</v>
      </c>
      <c r="W13" s="84">
        <f t="shared" si="31"/>
        <v>0</v>
      </c>
      <c r="X13" s="84">
        <f t="shared" si="32"/>
        <v>0</v>
      </c>
    </row>
    <row r="14" spans="1:33">
      <c r="A14" s="66"/>
      <c r="H14" s="117" t="s">
        <v>482</v>
      </c>
      <c r="I14" s="117" t="s">
        <v>483</v>
      </c>
      <c r="J14" s="82">
        <f t="shared" si="2"/>
        <v>0</v>
      </c>
      <c r="K14" s="83" t="str">
        <f t="shared" si="22"/>
        <v/>
      </c>
      <c r="L14" s="39"/>
      <c r="M14" s="40" t="str">
        <f t="shared" si="23"/>
        <v/>
      </c>
      <c r="N14" s="41" t="str">
        <f>IFERROR(VLOOKUP(M14,Endeks!A:B,2,0),"")</f>
        <v/>
      </c>
      <c r="O14" s="50" t="str">
        <f t="shared" si="24"/>
        <v/>
      </c>
      <c r="P14" s="47" t="str">
        <f t="shared" si="25"/>
        <v/>
      </c>
      <c r="Q14" s="45" t="e">
        <f>+VLOOKUP(P14,Endeks!A:B,2,0)</f>
        <v>#N/A</v>
      </c>
      <c r="R14" s="41" t="e">
        <f t="shared" si="26"/>
        <v>#N/A</v>
      </c>
      <c r="S14" s="41" t="e">
        <f t="shared" si="27"/>
        <v>#N/A</v>
      </c>
      <c r="T14" s="84">
        <f t="shared" si="28"/>
        <v>0</v>
      </c>
      <c r="U14" s="84">
        <f t="shared" si="29"/>
        <v>0</v>
      </c>
      <c r="V14" s="64">
        <f t="shared" si="30"/>
        <v>0</v>
      </c>
      <c r="W14" s="84">
        <f t="shared" si="31"/>
        <v>0</v>
      </c>
      <c r="X14" s="84">
        <f t="shared" si="32"/>
        <v>0</v>
      </c>
    </row>
    <row r="15" spans="1:33" s="76" customFormat="1">
      <c r="A15" s="73"/>
      <c r="B15" s="73"/>
      <c r="C15" s="73"/>
      <c r="D15" s="74" t="s">
        <v>511</v>
      </c>
      <c r="E15" s="69">
        <f>SUM(E2:E14)</f>
        <v>0</v>
      </c>
      <c r="F15" s="69">
        <f>SUM(F2:F14)</f>
        <v>0</v>
      </c>
      <c r="G15" s="75"/>
      <c r="H15" s="69"/>
      <c r="I15" s="69"/>
      <c r="J15" s="70">
        <f>SUM(J2:J14)</f>
        <v>0</v>
      </c>
      <c r="K15" s="70"/>
      <c r="L15" s="70">
        <f>SUM(L2:L14)</f>
        <v>0</v>
      </c>
      <c r="M15" s="71"/>
      <c r="N15" s="71"/>
      <c r="O15" s="71"/>
      <c r="P15" s="71"/>
      <c r="Q15" s="71"/>
      <c r="R15" s="72"/>
      <c r="S15" s="71"/>
      <c r="T15" s="70">
        <f>SUM(T2:T14)</f>
        <v>0</v>
      </c>
      <c r="U15" s="70">
        <f>SUM(U2:U14)</f>
        <v>0</v>
      </c>
      <c r="V15" s="70"/>
      <c r="W15" s="70">
        <f>SUM(W2:W14)</f>
        <v>0</v>
      </c>
      <c r="X15" s="70">
        <f>SUM(X2:X14)</f>
        <v>0</v>
      </c>
    </row>
    <row r="16" spans="1:33" s="76" customFormat="1">
      <c r="A16" s="73"/>
      <c r="B16" s="73"/>
      <c r="C16" s="73"/>
      <c r="D16" s="81" t="s">
        <v>505</v>
      </c>
      <c r="E16" s="80">
        <f>+IF(E15&gt;1,J15-(SUMIF(H2:H14,"E",E2:E14)),0)</f>
        <v>0</v>
      </c>
      <c r="F16" s="80">
        <f>+IF(F15&gt;1,J15-(SUMIF(H2:H14,"E",F2:F14)),0)</f>
        <v>0</v>
      </c>
      <c r="G16" s="75"/>
      <c r="H16" s="77"/>
      <c r="I16" s="78"/>
      <c r="J16" s="78"/>
      <c r="R16" s="67"/>
      <c r="T16" s="67"/>
      <c r="AG16" s="79"/>
    </row>
    <row r="17" spans="15:21">
      <c r="U17" s="26"/>
    </row>
    <row r="18" spans="15:21">
      <c r="O18" s="154">
        <v>698</v>
      </c>
      <c r="P18" s="155" t="s">
        <v>538</v>
      </c>
      <c r="Q18" s="156"/>
      <c r="R18" s="155"/>
      <c r="S18" s="155"/>
      <c r="T18" s="162"/>
      <c r="U18" s="157"/>
    </row>
    <row r="19" spans="15:21">
      <c r="O19" s="158"/>
      <c r="P19" s="159"/>
      <c r="Q19" s="159" t="s">
        <v>539</v>
      </c>
      <c r="R19" s="159"/>
      <c r="S19" s="159"/>
      <c r="T19" s="163"/>
      <c r="U19" s="160"/>
    </row>
    <row r="22" spans="15:21">
      <c r="O22" s="154"/>
      <c r="P22" s="155" t="s">
        <v>540</v>
      </c>
      <c r="Q22" s="156"/>
      <c r="R22" s="155"/>
      <c r="S22" s="155"/>
      <c r="T22" s="162">
        <f>+U15</f>
        <v>0</v>
      </c>
      <c r="U22" s="157"/>
    </row>
    <row r="23" spans="15:21">
      <c r="O23" s="158"/>
      <c r="P23" s="159">
        <v>698</v>
      </c>
      <c r="Q23" s="161" t="str">
        <f>+P18</f>
        <v>ENFLASYON DÜZELTME HESABI</v>
      </c>
      <c r="R23" s="159"/>
      <c r="S23" s="159"/>
      <c r="T23" s="163"/>
      <c r="U23" s="160">
        <f>+T22</f>
        <v>0</v>
      </c>
    </row>
  </sheetData>
  <autoFilter ref="A1:X14" xr:uid="{00000000-0009-0000-0000-000004000000}"/>
  <dataValidations count="1">
    <dataValidation type="list" allowBlank="1" showInputMessage="1" showErrorMessage="1" sqref="H2:I14" xr:uid="{00000000-0002-0000-0400-000000000000}">
      <formula1>"E, H"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AL44"/>
  <sheetViews>
    <sheetView tabSelected="1" zoomScale="90" zoomScaleNormal="90" workbookViewId="0">
      <pane ySplit="3" topLeftCell="A4" activePane="bottomLeft" state="frozen"/>
      <selection pane="bottomLeft" activeCell="K11" sqref="K11"/>
    </sheetView>
  </sheetViews>
  <sheetFormatPr defaultRowHeight="12.75"/>
  <cols>
    <col min="1" max="1" width="8.359375" style="42" customWidth="1"/>
    <col min="2" max="2" width="13.6171875" style="42" bestFit="1" customWidth="1"/>
    <col min="3" max="3" width="12.67578125" style="42" bestFit="1" customWidth="1"/>
    <col min="4" max="4" width="17.6640625" style="24" customWidth="1"/>
    <col min="5" max="5" width="15.37109375" style="43" bestFit="1" customWidth="1"/>
    <col min="6" max="6" width="13.75390625" style="43" customWidth="1"/>
    <col min="7" max="7" width="3.7734375" style="179" customWidth="1"/>
    <col min="8" max="8" width="11.59375" style="174" customWidth="1"/>
    <col min="9" max="9" width="8.359375" style="118" bestFit="1" customWidth="1"/>
    <col min="10" max="10" width="11.0546875" style="118" customWidth="1"/>
    <col min="11" max="11" width="15.37109375" customWidth="1"/>
    <col min="12" max="13" width="16.71875" customWidth="1"/>
    <col min="14" max="14" width="11.59375" bestFit="1" customWidth="1"/>
    <col min="15" max="15" width="12.13671875" bestFit="1" customWidth="1"/>
    <col min="16" max="16" width="10.3828125" customWidth="1"/>
    <col min="17" max="17" width="10.515625" customWidth="1"/>
    <col min="18" max="18" width="11.59375" style="46" customWidth="1"/>
    <col min="19" max="19" width="11.73046875" customWidth="1"/>
    <col min="20" max="20" width="10.65234375" style="46" customWidth="1"/>
    <col min="21" max="21" width="12.13671875" customWidth="1"/>
    <col min="22" max="22" width="11.59375" customWidth="1"/>
    <col min="23" max="23" width="12.67578125" bestFit="1" customWidth="1"/>
    <col min="24" max="24" width="14.42578125" bestFit="1" customWidth="1"/>
    <col min="25" max="25" width="14.29296875" bestFit="1" customWidth="1"/>
    <col min="26" max="26" width="13.75390625" bestFit="1" customWidth="1"/>
    <col min="27" max="27" width="12.67578125" bestFit="1" customWidth="1"/>
    <col min="28" max="28" width="13.21484375" customWidth="1"/>
    <col min="29" max="29" width="14.29296875" bestFit="1" customWidth="1"/>
    <col min="30" max="30" width="14.6953125" customWidth="1"/>
    <col min="31" max="32" width="16.046875" customWidth="1"/>
    <col min="33" max="33" width="15.91015625" style="25" customWidth="1"/>
    <col min="34" max="34" width="14.83203125" customWidth="1"/>
    <col min="35" max="36" width="14.0234375" customWidth="1"/>
    <col min="37" max="37" width="11.8671875" customWidth="1"/>
    <col min="38" max="38" width="36.6796875" bestFit="1" customWidth="1"/>
  </cols>
  <sheetData>
    <row r="1" spans="1:38" s="23" customFormat="1" ht="55.15" customHeight="1">
      <c r="A1" s="51" t="s">
        <v>0</v>
      </c>
      <c r="B1" s="51" t="s">
        <v>110</v>
      </c>
      <c r="C1" s="51" t="s">
        <v>481</v>
      </c>
      <c r="D1" s="52" t="s">
        <v>470</v>
      </c>
      <c r="E1" s="53" t="s">
        <v>471</v>
      </c>
      <c r="F1" s="53" t="s">
        <v>472</v>
      </c>
      <c r="G1" s="177"/>
      <c r="H1" s="188" t="s">
        <v>510</v>
      </c>
      <c r="I1" s="188" t="s">
        <v>480</v>
      </c>
      <c r="J1" s="188" t="s">
        <v>524</v>
      </c>
      <c r="K1" s="189" t="s">
        <v>477</v>
      </c>
      <c r="L1" s="189" t="s">
        <v>476</v>
      </c>
      <c r="M1" s="188" t="s">
        <v>498</v>
      </c>
      <c r="N1" s="189" t="s">
        <v>490</v>
      </c>
      <c r="O1" s="189" t="s">
        <v>491</v>
      </c>
      <c r="P1" s="189" t="s">
        <v>492</v>
      </c>
      <c r="Q1" s="189" t="s">
        <v>492</v>
      </c>
      <c r="R1" s="189" t="s">
        <v>495</v>
      </c>
      <c r="S1" s="189" t="s">
        <v>548</v>
      </c>
      <c r="T1" s="189" t="s">
        <v>549</v>
      </c>
      <c r="U1" s="189" t="s">
        <v>494</v>
      </c>
      <c r="V1" s="189" t="s">
        <v>493</v>
      </c>
      <c r="W1" s="189" t="s">
        <v>502</v>
      </c>
      <c r="X1" s="189" t="s">
        <v>487</v>
      </c>
      <c r="Y1" s="189" t="s">
        <v>486</v>
      </c>
      <c r="Z1" s="189" t="s">
        <v>488</v>
      </c>
      <c r="AA1" s="190" t="s">
        <v>485</v>
      </c>
      <c r="AB1" s="190" t="s">
        <v>480</v>
      </c>
      <c r="AC1" s="189" t="s">
        <v>489</v>
      </c>
      <c r="AD1" s="189" t="s">
        <v>478</v>
      </c>
      <c r="AE1" s="189" t="s">
        <v>479</v>
      </c>
      <c r="AF1" s="190" t="s">
        <v>497</v>
      </c>
      <c r="AG1" s="189" t="s">
        <v>499</v>
      </c>
      <c r="AH1" s="189" t="s">
        <v>500</v>
      </c>
      <c r="AI1" s="188" t="s">
        <v>527</v>
      </c>
      <c r="AJ1" s="190" t="s">
        <v>509</v>
      </c>
      <c r="AK1" s="190" t="s">
        <v>526</v>
      </c>
      <c r="AL1" s="191" t="s">
        <v>541</v>
      </c>
    </row>
    <row r="2" spans="1:38" ht="15">
      <c r="A2" s="197"/>
      <c r="B2" s="44"/>
      <c r="C2" s="187"/>
      <c r="D2" s="150"/>
      <c r="E2" s="68"/>
      <c r="F2" s="151"/>
      <c r="G2" s="177"/>
      <c r="H2" s="169" t="s">
        <v>482</v>
      </c>
      <c r="I2" s="170" t="s">
        <v>483</v>
      </c>
      <c r="J2" s="169" t="s">
        <v>482</v>
      </c>
      <c r="K2" s="82">
        <f>+IF(H2="E",IF(E2&gt;0,E2-F2,F2-E2),0)</f>
        <v>0</v>
      </c>
      <c r="L2" s="83" t="str">
        <f>IF(C2&lt;&gt;"",IF(YEAR(C2)&lt;=2004,"31.12.2004",+IF(C2&lt;&gt;"",C2,"")),"")</f>
        <v/>
      </c>
      <c r="M2" s="39"/>
      <c r="N2" s="40" t="str">
        <f t="shared" ref="N2:N3" si="0">IF(L2="","",DATE(YEAR(L2),MONTH(L2),1))</f>
        <v/>
      </c>
      <c r="O2" s="41" t="str">
        <f>IFERROR(VLOOKUP(N2,Endeks!A:B,2,0),"")</f>
        <v/>
      </c>
      <c r="P2" s="146" t="str">
        <f>+IF(K2=0,"","31.12.2023")</f>
        <v/>
      </c>
      <c r="Q2" s="47" t="str">
        <f t="shared" ref="Q2" si="1">+IFERROR(DATE(YEAR(P2),MONTH(P2),1),"")</f>
        <v/>
      </c>
      <c r="R2" s="45" t="e">
        <f>+VLOOKUP(Q2,Endeks!A:B,2,0)</f>
        <v>#N/A</v>
      </c>
      <c r="S2" s="47" t="str">
        <f t="shared" ref="S2:S3" si="2">IF(L2&lt;&gt;"",IF(I2="E",DATE(YEAR(L2)-1,12,1),"0"),"")</f>
        <v/>
      </c>
      <c r="T2" s="45" t="str">
        <f>IF(I2="E",VLOOKUP(S2,Endeks!A:B,2,0),"0")</f>
        <v>0</v>
      </c>
      <c r="U2" s="47" t="str">
        <f>IF(L2&lt;&gt;"",IF(I2="E",DATE(YEAR(L2),12,1),"0"),"")</f>
        <v/>
      </c>
      <c r="V2" s="45" t="str">
        <f>IF(I2="E",VLOOKUP(U2,Endeks!A:B,2,0),"0")</f>
        <v>0</v>
      </c>
      <c r="W2" s="48" t="str">
        <f t="shared" ref="W2:W3" si="3">+IF(I2="E",ROUND((V2-T2)/T2,5),"0")</f>
        <v>0</v>
      </c>
      <c r="X2" s="47" t="str">
        <f t="shared" ref="X2:X3" si="4">+IFERROR(IF(I2="E",DATE(YEAR(S2)+1,1,1),"0"),"")</f>
        <v>0</v>
      </c>
      <c r="Y2" s="45" t="str">
        <f>+IF(I2="E",VLOOKUP(X2,OTKF!A:B,2,0),"0")</f>
        <v>0</v>
      </c>
      <c r="Z2" s="48" t="str">
        <f t="shared" ref="Z2:Z3" si="5">+IFERROR(ROUND(W2/Y2,5),"0")</f>
        <v>0</v>
      </c>
      <c r="AA2" s="84">
        <f>+IFERROR(IF(I2="e",IF(Z2&gt;=1,0,K2-(K2*Z2)),0),0)</f>
        <v>0</v>
      </c>
      <c r="AB2" s="84">
        <f>+IFERROR(IF(I2="e",IF(Z2&gt;=1,K2,K2*Z2),0),0)</f>
        <v>0</v>
      </c>
      <c r="AC2" s="137">
        <f>+IFERROR(IF(H2="E",ROUND((1+(R2-O2)/O2),5)),0)</f>
        <v>0</v>
      </c>
      <c r="AD2" s="84">
        <f>+IFERROR(IF(I2="E",AA2*AC2,K2*AC2),0)</f>
        <v>0</v>
      </c>
      <c r="AE2" s="84">
        <f>+IF(AD2&gt;1,IF(I2="E",AD2-AA2,AD2-K2),0)</f>
        <v>0</v>
      </c>
      <c r="AF2" s="198">
        <f>+IFERROR(IF(J2="E",1+(SUMIF(J$2:J$21,"E",AD$2:AD$21)-SUMIF(J$2:J$21,"E",K$2:K$21))/SUMIF(J$2:J$21,"E",K$2:K$21),0),0)</f>
        <v>0</v>
      </c>
      <c r="AG2" s="84">
        <f>ROUND(+IFERROR(IF(J2="E",AF2*M2,0),0),2)</f>
        <v>0</v>
      </c>
      <c r="AH2" s="84">
        <f>+IFERROR(AG2-M2,0)</f>
        <v>0</v>
      </c>
      <c r="AI2" s="180"/>
      <c r="AJ2" s="176"/>
      <c r="AK2" s="84"/>
      <c r="AL2" s="182" t="str">
        <f>+IF(ISBLANK(C3),"",IF(YEAR(C2)&lt;&gt;YEAR(C3),"ROFM-FY (FARKLI YIL)Tablosunu kullan",""))</f>
        <v/>
      </c>
    </row>
    <row r="3" spans="1:38" ht="15">
      <c r="A3" s="197"/>
      <c r="B3" s="44"/>
      <c r="C3" s="187"/>
      <c r="D3" s="150"/>
      <c r="E3" s="68"/>
      <c r="F3" s="151"/>
      <c r="G3" s="177"/>
      <c r="H3" s="169" t="s">
        <v>482</v>
      </c>
      <c r="I3" s="170" t="s">
        <v>483</v>
      </c>
      <c r="J3" s="169" t="s">
        <v>482</v>
      </c>
      <c r="K3" s="82">
        <f t="shared" ref="K3:K21" si="6">+IF(H3="E",IF(E3&gt;0,E3-F3,F3-E3),0)</f>
        <v>0</v>
      </c>
      <c r="L3" s="83" t="str">
        <f t="shared" ref="L3:L15" si="7">IF(C3&lt;&gt;"",IF(YEAR(C3)&lt;=2004,"31.12.2004",+IF(C3&lt;&gt;"",C3,"")),"")</f>
        <v/>
      </c>
      <c r="M3" s="39"/>
      <c r="N3" s="40" t="str">
        <f t="shared" si="0"/>
        <v/>
      </c>
      <c r="O3" s="41" t="str">
        <f>IFERROR(VLOOKUP(N3,Endeks!A:B,2,0),"")</f>
        <v/>
      </c>
      <c r="P3" s="146" t="str">
        <f t="shared" ref="P3" si="8">+IF(K3=0,"","31.12.2023")</f>
        <v/>
      </c>
      <c r="Q3" s="47" t="str">
        <f t="shared" ref="Q3" si="9">+IFERROR(DATE(YEAR(P3),MONTH(P3),1),"")</f>
        <v/>
      </c>
      <c r="R3" s="45" t="e">
        <f>+VLOOKUP(Q3,Endeks!A:B,2,0)</f>
        <v>#N/A</v>
      </c>
      <c r="S3" s="47" t="str">
        <f t="shared" si="2"/>
        <v/>
      </c>
      <c r="T3" s="45" t="str">
        <f>IF(I3="E",VLOOKUP(S3,Endeks!A:B,2,0),"0")</f>
        <v>0</v>
      </c>
      <c r="U3" s="47" t="str">
        <f>IF(L3&lt;&gt;"",IF(I3="E",DATE(YEAR(L3),12,1),"0"),"")</f>
        <v/>
      </c>
      <c r="V3" s="45" t="str">
        <f>IF(I3="E",VLOOKUP(U3,Endeks!A:B,2,0),"0")</f>
        <v>0</v>
      </c>
      <c r="W3" s="48" t="str">
        <f t="shared" si="3"/>
        <v>0</v>
      </c>
      <c r="X3" s="47" t="str">
        <f t="shared" si="4"/>
        <v>0</v>
      </c>
      <c r="Y3" s="45" t="str">
        <f>+IF(I3="E",VLOOKUP(X3,OTKF!A:B,2,0),"0")</f>
        <v>0</v>
      </c>
      <c r="Z3" s="48" t="str">
        <f t="shared" si="5"/>
        <v>0</v>
      </c>
      <c r="AA3" s="84">
        <f>+IFERROR(IF(I3="e",IF(Z3&gt;=1,0,K3-(K3*Z3)),0),0)</f>
        <v>0</v>
      </c>
      <c r="AB3" s="84">
        <f>+IFERROR(IF(I3="e",IF(Z3&gt;=1,K3,K3*Z3),0),0)</f>
        <v>0</v>
      </c>
      <c r="AC3" s="137">
        <f t="shared" ref="AC3" si="10">+IFERROR(IF(H3="E",ROUND((1+(R3-O3)/O3),5)),0)</f>
        <v>0</v>
      </c>
      <c r="AD3" s="84">
        <f>+IFERROR(IF(I3="E",AA3*AC3,K3*AC3),0)</f>
        <v>0</v>
      </c>
      <c r="AE3" s="84">
        <f>+IF(AD3&gt;1,IF(I3="E",AD3-AA3,AD3-K3),0)</f>
        <v>0</v>
      </c>
      <c r="AF3" s="198">
        <f t="shared" ref="AF3:AF21" si="11">+IFERROR(IF(J3="E",1+(SUMIF(J$2:J$21,"E",AD$2:AD$21)-SUMIF(J$2:J$21,"E",K$2:K$21))/SUMIF(J$2:J$21,"E",K$2:K$21),0),0)</f>
        <v>0</v>
      </c>
      <c r="AG3" s="84">
        <f t="shared" ref="AG3:AG21" si="12">ROUND(+IFERROR(IF(J3="E",AF3*M3,0),0),2)</f>
        <v>0</v>
      </c>
      <c r="AH3" s="84">
        <f t="shared" ref="AH3:AH21" si="13">+IFERROR(AG3-M3,0)</f>
        <v>0</v>
      </c>
      <c r="AI3" s="180"/>
      <c r="AJ3" s="176"/>
      <c r="AK3" s="84"/>
      <c r="AL3" s="182" t="str">
        <f>+IF(ISBLANK(C4),"",IF(YEAR(C3)&lt;&gt;YEAR(C4),"ROFM-FY (FARKLI YIL)Tablosunu kullan",""))</f>
        <v/>
      </c>
    </row>
    <row r="4" spans="1:38" ht="15">
      <c r="A4" s="197"/>
      <c r="B4" s="44"/>
      <c r="C4" s="187"/>
      <c r="D4" s="150"/>
      <c r="E4" s="68"/>
      <c r="F4" s="151"/>
      <c r="G4" s="177"/>
      <c r="H4" s="169" t="s">
        <v>482</v>
      </c>
      <c r="I4" s="170" t="s">
        <v>483</v>
      </c>
      <c r="J4" s="169" t="s">
        <v>482</v>
      </c>
      <c r="K4" s="82">
        <f t="shared" si="6"/>
        <v>0</v>
      </c>
      <c r="L4" s="83" t="str">
        <f t="shared" si="7"/>
        <v/>
      </c>
      <c r="M4" s="39"/>
      <c r="N4" s="40" t="str">
        <f t="shared" ref="N4:N21" si="14">IF(L4="","",DATE(YEAR(L4),MONTH(L4),1))</f>
        <v/>
      </c>
      <c r="O4" s="41" t="str">
        <f>IFERROR(VLOOKUP(N4,Endeks!A:B,2,0),"")</f>
        <v/>
      </c>
      <c r="P4" s="146" t="str">
        <f t="shared" ref="P4:P21" si="15">+IF(K4=0,"","31.12.2023")</f>
        <v/>
      </c>
      <c r="Q4" s="47" t="str">
        <f t="shared" ref="Q4:Q21" si="16">+IFERROR(DATE(YEAR(P4),MONTH(P4),1),"")</f>
        <v/>
      </c>
      <c r="R4" s="45" t="e">
        <f>+VLOOKUP(Q4,Endeks!A:B,2,0)</f>
        <v>#N/A</v>
      </c>
      <c r="S4" s="47" t="str">
        <f t="shared" ref="S4:S21" si="17">IF(L4&lt;&gt;"",IF(I4="E",DATE(YEAR(L4)-1,12,1),"0"),"")</f>
        <v/>
      </c>
      <c r="T4" s="45" t="str">
        <f>IF(I4="E",VLOOKUP(S4,Endeks!A:B,2,0),"0")</f>
        <v>0</v>
      </c>
      <c r="U4" s="47" t="str">
        <f t="shared" ref="U4:U21" si="18">IF(L4&lt;&gt;"",IF(I4="E",DATE(YEAR(L4),12,1),"0"),"")</f>
        <v/>
      </c>
      <c r="V4" s="45" t="str">
        <f>IF(I4="E",VLOOKUP(U4,Endeks!A:B,2,0),"0")</f>
        <v>0</v>
      </c>
      <c r="W4" s="48" t="str">
        <f t="shared" ref="W4:W21" si="19">+IF(I4="E",ROUND((V4-T4)/T4,5),"0")</f>
        <v>0</v>
      </c>
      <c r="X4" s="47" t="str">
        <f t="shared" ref="X4:X21" si="20">+IFERROR(IF(I4="E",DATE(YEAR(S4)+1,1,1),"0"),"")</f>
        <v>0</v>
      </c>
      <c r="Y4" s="45" t="str">
        <f>+IF(I4="E",VLOOKUP(X4,OTKF!A:B,2,0),"0")</f>
        <v>0</v>
      </c>
      <c r="Z4" s="48" t="str">
        <f t="shared" ref="Z4:Z21" si="21">+IFERROR(ROUND(W4/Y4,5),"0")</f>
        <v>0</v>
      </c>
      <c r="AA4" s="84">
        <f t="shared" ref="AA4:AA21" si="22">+IFERROR(IF(I4="e",IF(Z4&gt;=1,0,K4-(K4*Z4)),0),0)</f>
        <v>0</v>
      </c>
      <c r="AB4" s="84">
        <f t="shared" ref="AB4:AB21" si="23">+IFERROR(IF(I4="e",IF(Z4&gt;=1,K4,K4*Z4),0),0)</f>
        <v>0</v>
      </c>
      <c r="AC4" s="137">
        <f t="shared" ref="AC4:AC21" si="24">+IFERROR(IF(H4="E",ROUND((1+(R4-O4)/O4),5)),0)</f>
        <v>0</v>
      </c>
      <c r="AD4" s="84">
        <f t="shared" ref="AD4:AD21" si="25">+IFERROR(IF(I4="E",AA4*AC4,K4*AC4),0)</f>
        <v>0</v>
      </c>
      <c r="AE4" s="84">
        <f t="shared" ref="AE4:AE21" si="26">+IF(AD4&gt;1,IF(I4="E",AD4-AA4,AD4-K4),0)</f>
        <v>0</v>
      </c>
      <c r="AF4" s="198">
        <f t="shared" si="11"/>
        <v>0</v>
      </c>
      <c r="AG4" s="84">
        <f t="shared" si="12"/>
        <v>0</v>
      </c>
      <c r="AH4" s="84">
        <f t="shared" si="13"/>
        <v>0</v>
      </c>
      <c r="AI4" s="180"/>
      <c r="AJ4" s="176"/>
      <c r="AK4" s="84"/>
      <c r="AL4" s="182" t="str">
        <f t="shared" ref="AL4:AL21" si="27">+IF(ISBLANK(C5),"",IF(YEAR(C4)&lt;&gt;YEAR(C5),"ROFM-FY (FARKLI YIL)Tablosunu kullan",""))</f>
        <v/>
      </c>
    </row>
    <row r="5" spans="1:38" ht="15">
      <c r="A5" s="197"/>
      <c r="B5" s="44"/>
      <c r="C5" s="164"/>
      <c r="D5" s="150"/>
      <c r="E5" s="68"/>
      <c r="F5" s="151"/>
      <c r="G5" s="177"/>
      <c r="H5" s="169" t="s">
        <v>482</v>
      </c>
      <c r="I5" s="170" t="s">
        <v>483</v>
      </c>
      <c r="J5" s="169" t="s">
        <v>482</v>
      </c>
      <c r="K5" s="82">
        <f t="shared" si="6"/>
        <v>0</v>
      </c>
      <c r="L5" s="83" t="str">
        <f t="shared" si="7"/>
        <v/>
      </c>
      <c r="M5" s="39"/>
      <c r="N5" s="40" t="str">
        <f t="shared" si="14"/>
        <v/>
      </c>
      <c r="O5" s="41" t="str">
        <f>IFERROR(VLOOKUP(N5,Endeks!A:B,2,0),"")</f>
        <v/>
      </c>
      <c r="P5" s="146" t="str">
        <f t="shared" si="15"/>
        <v/>
      </c>
      <c r="Q5" s="47" t="str">
        <f t="shared" si="16"/>
        <v/>
      </c>
      <c r="R5" s="45" t="e">
        <f>+VLOOKUP(Q5,Endeks!A:B,2,0)</f>
        <v>#N/A</v>
      </c>
      <c r="S5" s="47" t="str">
        <f t="shared" si="17"/>
        <v/>
      </c>
      <c r="T5" s="45" t="str">
        <f>IF(I5="E",VLOOKUP(S5,Endeks!A:B,2,0),"0")</f>
        <v>0</v>
      </c>
      <c r="U5" s="47" t="str">
        <f t="shared" si="18"/>
        <v/>
      </c>
      <c r="V5" s="45" t="str">
        <f>IF(I5="E",VLOOKUP(U5,Endeks!A:B,2,0),"0")</f>
        <v>0</v>
      </c>
      <c r="W5" s="48" t="str">
        <f t="shared" si="19"/>
        <v>0</v>
      </c>
      <c r="X5" s="47" t="str">
        <f t="shared" si="20"/>
        <v>0</v>
      </c>
      <c r="Y5" s="45" t="str">
        <f>+IF(I5="E",VLOOKUP(X5,OTKF!A:B,2,0),"0")</f>
        <v>0</v>
      </c>
      <c r="Z5" s="48" t="str">
        <f t="shared" si="21"/>
        <v>0</v>
      </c>
      <c r="AA5" s="84">
        <f t="shared" si="22"/>
        <v>0</v>
      </c>
      <c r="AB5" s="84">
        <f t="shared" si="23"/>
        <v>0</v>
      </c>
      <c r="AC5" s="137">
        <f t="shared" si="24"/>
        <v>0</v>
      </c>
      <c r="AD5" s="84">
        <f t="shared" si="25"/>
        <v>0</v>
      </c>
      <c r="AE5" s="84">
        <f t="shared" si="26"/>
        <v>0</v>
      </c>
      <c r="AF5" s="198">
        <f t="shared" si="11"/>
        <v>0</v>
      </c>
      <c r="AG5" s="84">
        <f t="shared" si="12"/>
        <v>0</v>
      </c>
      <c r="AH5" s="84">
        <f t="shared" si="13"/>
        <v>0</v>
      </c>
      <c r="AI5" s="180"/>
      <c r="AJ5" s="176"/>
      <c r="AK5" s="84"/>
      <c r="AL5" s="182" t="str">
        <f t="shared" si="27"/>
        <v/>
      </c>
    </row>
    <row r="6" spans="1:38" ht="15">
      <c r="A6" s="197"/>
      <c r="B6" s="44"/>
      <c r="C6" s="164"/>
      <c r="D6" s="150"/>
      <c r="E6" s="68"/>
      <c r="F6" s="151"/>
      <c r="G6" s="177"/>
      <c r="H6" s="169" t="s">
        <v>482</v>
      </c>
      <c r="I6" s="170" t="s">
        <v>483</v>
      </c>
      <c r="J6" s="169" t="s">
        <v>482</v>
      </c>
      <c r="K6" s="82">
        <f t="shared" si="6"/>
        <v>0</v>
      </c>
      <c r="L6" s="83" t="str">
        <f t="shared" si="7"/>
        <v/>
      </c>
      <c r="M6" s="39"/>
      <c r="N6" s="40" t="str">
        <f t="shared" si="14"/>
        <v/>
      </c>
      <c r="O6" s="41" t="str">
        <f>IFERROR(VLOOKUP(N6,Endeks!A:B,2,0),"")</f>
        <v/>
      </c>
      <c r="P6" s="146" t="str">
        <f t="shared" si="15"/>
        <v/>
      </c>
      <c r="Q6" s="47" t="str">
        <f t="shared" si="16"/>
        <v/>
      </c>
      <c r="R6" s="45" t="e">
        <f>+VLOOKUP(Q6,Endeks!A:B,2,0)</f>
        <v>#N/A</v>
      </c>
      <c r="S6" s="47" t="str">
        <f t="shared" si="17"/>
        <v/>
      </c>
      <c r="T6" s="45" t="str">
        <f>IF(I6="E",VLOOKUP(S6,Endeks!A:B,2,0),"0")</f>
        <v>0</v>
      </c>
      <c r="U6" s="47" t="str">
        <f t="shared" si="18"/>
        <v/>
      </c>
      <c r="V6" s="45" t="str">
        <f>IF(I6="E",VLOOKUP(U6,Endeks!A:B,2,0),"0")</f>
        <v>0</v>
      </c>
      <c r="W6" s="48" t="str">
        <f t="shared" si="19"/>
        <v>0</v>
      </c>
      <c r="X6" s="47" t="str">
        <f t="shared" si="20"/>
        <v>0</v>
      </c>
      <c r="Y6" s="45" t="str">
        <f>+IF(I6="E",VLOOKUP(X6,OTKF!A:B,2,0),"0")</f>
        <v>0</v>
      </c>
      <c r="Z6" s="48" t="str">
        <f t="shared" si="21"/>
        <v>0</v>
      </c>
      <c r="AA6" s="84">
        <f t="shared" si="22"/>
        <v>0</v>
      </c>
      <c r="AB6" s="84">
        <f t="shared" si="23"/>
        <v>0</v>
      </c>
      <c r="AC6" s="137">
        <f t="shared" si="24"/>
        <v>0</v>
      </c>
      <c r="AD6" s="84">
        <f t="shared" si="25"/>
        <v>0</v>
      </c>
      <c r="AE6" s="84">
        <f t="shared" si="26"/>
        <v>0</v>
      </c>
      <c r="AF6" s="198">
        <f t="shared" si="11"/>
        <v>0</v>
      </c>
      <c r="AG6" s="84">
        <f t="shared" si="12"/>
        <v>0</v>
      </c>
      <c r="AH6" s="84">
        <f t="shared" si="13"/>
        <v>0</v>
      </c>
      <c r="AI6" s="180"/>
      <c r="AJ6" s="176"/>
      <c r="AK6" s="84"/>
      <c r="AL6" s="182" t="str">
        <f t="shared" si="27"/>
        <v/>
      </c>
    </row>
    <row r="7" spans="1:38" ht="15">
      <c r="A7" s="148"/>
      <c r="B7" s="44"/>
      <c r="C7" s="164"/>
      <c r="D7" s="150"/>
      <c r="E7" s="68"/>
      <c r="F7" s="151"/>
      <c r="G7" s="177"/>
      <c r="H7" s="169" t="s">
        <v>482</v>
      </c>
      <c r="I7" s="170" t="s">
        <v>483</v>
      </c>
      <c r="J7" s="169" t="s">
        <v>482</v>
      </c>
      <c r="K7" s="82">
        <f t="shared" si="6"/>
        <v>0</v>
      </c>
      <c r="L7" s="83" t="str">
        <f t="shared" si="7"/>
        <v/>
      </c>
      <c r="M7" s="39"/>
      <c r="N7" s="40" t="str">
        <f t="shared" si="14"/>
        <v/>
      </c>
      <c r="O7" s="41" t="str">
        <f>IFERROR(VLOOKUP(N7,Endeks!A:B,2,0),"")</f>
        <v/>
      </c>
      <c r="P7" s="146" t="str">
        <f t="shared" si="15"/>
        <v/>
      </c>
      <c r="Q7" s="47" t="str">
        <f t="shared" si="16"/>
        <v/>
      </c>
      <c r="R7" s="45" t="e">
        <f>+VLOOKUP(Q7,Endeks!A:B,2,0)</f>
        <v>#N/A</v>
      </c>
      <c r="S7" s="47" t="str">
        <f t="shared" si="17"/>
        <v/>
      </c>
      <c r="T7" s="45" t="str">
        <f>IF(I7="E",VLOOKUP(S7,Endeks!A:B,2,0),"0")</f>
        <v>0</v>
      </c>
      <c r="U7" s="47" t="str">
        <f t="shared" si="18"/>
        <v/>
      </c>
      <c r="V7" s="45" t="str">
        <f>IF(I7="E",VLOOKUP(U7,Endeks!A:B,2,0),"0")</f>
        <v>0</v>
      </c>
      <c r="W7" s="48" t="str">
        <f t="shared" si="19"/>
        <v>0</v>
      </c>
      <c r="X7" s="47" t="str">
        <f t="shared" si="20"/>
        <v>0</v>
      </c>
      <c r="Y7" s="45" t="str">
        <f>+IF(I7="E",VLOOKUP(X7,OTKF!A:B,2,0),"0")</f>
        <v>0</v>
      </c>
      <c r="Z7" s="48" t="str">
        <f t="shared" si="21"/>
        <v>0</v>
      </c>
      <c r="AA7" s="84">
        <f t="shared" si="22"/>
        <v>0</v>
      </c>
      <c r="AB7" s="84">
        <f t="shared" si="23"/>
        <v>0</v>
      </c>
      <c r="AC7" s="137">
        <f t="shared" si="24"/>
        <v>0</v>
      </c>
      <c r="AD7" s="84">
        <f t="shared" si="25"/>
        <v>0</v>
      </c>
      <c r="AE7" s="84">
        <f t="shared" si="26"/>
        <v>0</v>
      </c>
      <c r="AF7" s="198">
        <f t="shared" si="11"/>
        <v>0</v>
      </c>
      <c r="AG7" s="84">
        <f t="shared" si="12"/>
        <v>0</v>
      </c>
      <c r="AH7" s="84">
        <f t="shared" si="13"/>
        <v>0</v>
      </c>
      <c r="AI7" s="180"/>
      <c r="AJ7" s="176"/>
      <c r="AK7" s="84"/>
      <c r="AL7" s="182" t="str">
        <f t="shared" si="27"/>
        <v/>
      </c>
    </row>
    <row r="8" spans="1:38" ht="15">
      <c r="A8" s="148"/>
      <c r="B8" s="44"/>
      <c r="C8" s="164"/>
      <c r="D8" s="150"/>
      <c r="E8" s="68"/>
      <c r="F8" s="151"/>
      <c r="G8" s="177"/>
      <c r="H8" s="169" t="s">
        <v>482</v>
      </c>
      <c r="I8" s="170" t="s">
        <v>483</v>
      </c>
      <c r="J8" s="169" t="s">
        <v>482</v>
      </c>
      <c r="K8" s="82">
        <f t="shared" si="6"/>
        <v>0</v>
      </c>
      <c r="L8" s="83" t="str">
        <f t="shared" si="7"/>
        <v/>
      </c>
      <c r="M8" s="39"/>
      <c r="N8" s="40" t="str">
        <f t="shared" si="14"/>
        <v/>
      </c>
      <c r="O8" s="41" t="str">
        <f>IFERROR(VLOOKUP(N8,Endeks!A:B,2,0),"")</f>
        <v/>
      </c>
      <c r="P8" s="146" t="str">
        <f t="shared" si="15"/>
        <v/>
      </c>
      <c r="Q8" s="47" t="str">
        <f t="shared" si="16"/>
        <v/>
      </c>
      <c r="R8" s="45" t="e">
        <f>+VLOOKUP(Q8,Endeks!A:B,2,0)</f>
        <v>#N/A</v>
      </c>
      <c r="S8" s="47" t="str">
        <f t="shared" si="17"/>
        <v/>
      </c>
      <c r="T8" s="45" t="str">
        <f>IF(I8="E",VLOOKUP(S8,Endeks!A:B,2,0),"0")</f>
        <v>0</v>
      </c>
      <c r="U8" s="47" t="str">
        <f t="shared" si="18"/>
        <v/>
      </c>
      <c r="V8" s="45" t="str">
        <f>IF(I8="E",VLOOKUP(U8,Endeks!A:B,2,0),"0")</f>
        <v>0</v>
      </c>
      <c r="W8" s="48" t="str">
        <f t="shared" si="19"/>
        <v>0</v>
      </c>
      <c r="X8" s="47" t="str">
        <f t="shared" si="20"/>
        <v>0</v>
      </c>
      <c r="Y8" s="45" t="str">
        <f>+IF(I8="E",VLOOKUP(X8,OTKF!A:B,2,0),"0")</f>
        <v>0</v>
      </c>
      <c r="Z8" s="48" t="str">
        <f t="shared" si="21"/>
        <v>0</v>
      </c>
      <c r="AA8" s="84">
        <f t="shared" si="22"/>
        <v>0</v>
      </c>
      <c r="AB8" s="84">
        <f t="shared" si="23"/>
        <v>0</v>
      </c>
      <c r="AC8" s="137">
        <f t="shared" si="24"/>
        <v>0</v>
      </c>
      <c r="AD8" s="84">
        <f t="shared" si="25"/>
        <v>0</v>
      </c>
      <c r="AE8" s="84">
        <f t="shared" si="26"/>
        <v>0</v>
      </c>
      <c r="AF8" s="198">
        <f t="shared" si="11"/>
        <v>0</v>
      </c>
      <c r="AG8" s="84">
        <f t="shared" si="12"/>
        <v>0</v>
      </c>
      <c r="AH8" s="84">
        <f t="shared" si="13"/>
        <v>0</v>
      </c>
      <c r="AI8" s="180"/>
      <c r="AJ8" s="176"/>
      <c r="AK8" s="84"/>
      <c r="AL8" s="182" t="str">
        <f t="shared" si="27"/>
        <v/>
      </c>
    </row>
    <row r="9" spans="1:38" ht="15">
      <c r="A9" s="148"/>
      <c r="B9" s="44"/>
      <c r="C9" s="164"/>
      <c r="D9" s="150"/>
      <c r="E9" s="68"/>
      <c r="F9" s="151"/>
      <c r="G9" s="177"/>
      <c r="H9" s="169" t="s">
        <v>482</v>
      </c>
      <c r="I9" s="170" t="s">
        <v>483</v>
      </c>
      <c r="J9" s="169" t="s">
        <v>482</v>
      </c>
      <c r="K9" s="82">
        <f t="shared" si="6"/>
        <v>0</v>
      </c>
      <c r="L9" s="83" t="str">
        <f t="shared" si="7"/>
        <v/>
      </c>
      <c r="M9" s="39"/>
      <c r="N9" s="40" t="str">
        <f t="shared" si="14"/>
        <v/>
      </c>
      <c r="O9" s="41" t="str">
        <f>IFERROR(VLOOKUP(N9,Endeks!A:B,2,0),"")</f>
        <v/>
      </c>
      <c r="P9" s="146" t="str">
        <f t="shared" si="15"/>
        <v/>
      </c>
      <c r="Q9" s="47" t="str">
        <f t="shared" si="16"/>
        <v/>
      </c>
      <c r="R9" s="45" t="e">
        <f>+VLOOKUP(Q9,Endeks!A:B,2,0)</f>
        <v>#N/A</v>
      </c>
      <c r="S9" s="47" t="str">
        <f t="shared" si="17"/>
        <v/>
      </c>
      <c r="T9" s="45" t="str">
        <f>IF(I9="E",VLOOKUP(S9,Endeks!A:B,2,0),"0")</f>
        <v>0</v>
      </c>
      <c r="U9" s="47" t="str">
        <f t="shared" si="18"/>
        <v/>
      </c>
      <c r="V9" s="45" t="str">
        <f>IF(I9="E",VLOOKUP(U9,Endeks!A:B,2,0),"0")</f>
        <v>0</v>
      </c>
      <c r="W9" s="48" t="str">
        <f t="shared" si="19"/>
        <v>0</v>
      </c>
      <c r="X9" s="47" t="str">
        <f t="shared" si="20"/>
        <v>0</v>
      </c>
      <c r="Y9" s="45" t="str">
        <f>+IF(I9="E",VLOOKUP(X9,OTKF!A:B,2,0),"0")</f>
        <v>0</v>
      </c>
      <c r="Z9" s="48" t="str">
        <f t="shared" si="21"/>
        <v>0</v>
      </c>
      <c r="AA9" s="84">
        <f t="shared" si="22"/>
        <v>0</v>
      </c>
      <c r="AB9" s="84">
        <f t="shared" si="23"/>
        <v>0</v>
      </c>
      <c r="AC9" s="137">
        <f t="shared" si="24"/>
        <v>0</v>
      </c>
      <c r="AD9" s="84">
        <f t="shared" si="25"/>
        <v>0</v>
      </c>
      <c r="AE9" s="84">
        <f t="shared" si="26"/>
        <v>0</v>
      </c>
      <c r="AF9" s="198">
        <f t="shared" si="11"/>
        <v>0</v>
      </c>
      <c r="AG9" s="84">
        <f t="shared" si="12"/>
        <v>0</v>
      </c>
      <c r="AH9" s="84">
        <f t="shared" si="13"/>
        <v>0</v>
      </c>
      <c r="AI9" s="180"/>
      <c r="AJ9" s="176"/>
      <c r="AK9" s="84"/>
      <c r="AL9" s="182" t="str">
        <f t="shared" si="27"/>
        <v/>
      </c>
    </row>
    <row r="10" spans="1:38" ht="15">
      <c r="A10" s="148"/>
      <c r="B10" s="44"/>
      <c r="C10" s="164"/>
      <c r="D10" s="150"/>
      <c r="E10" s="68"/>
      <c r="F10" s="151"/>
      <c r="G10" s="177"/>
      <c r="H10" s="169" t="s">
        <v>482</v>
      </c>
      <c r="I10" s="170" t="s">
        <v>483</v>
      </c>
      <c r="J10" s="169" t="s">
        <v>482</v>
      </c>
      <c r="K10" s="82">
        <f t="shared" si="6"/>
        <v>0</v>
      </c>
      <c r="L10" s="83" t="str">
        <f t="shared" si="7"/>
        <v/>
      </c>
      <c r="M10" s="39"/>
      <c r="N10" s="40" t="str">
        <f t="shared" si="14"/>
        <v/>
      </c>
      <c r="O10" s="41" t="str">
        <f>IFERROR(VLOOKUP(N10,Endeks!A:B,2,0),"")</f>
        <v/>
      </c>
      <c r="P10" s="146" t="str">
        <f t="shared" si="15"/>
        <v/>
      </c>
      <c r="Q10" s="47" t="str">
        <f t="shared" si="16"/>
        <v/>
      </c>
      <c r="R10" s="45" t="e">
        <f>+VLOOKUP(Q10,Endeks!A:B,2,0)</f>
        <v>#N/A</v>
      </c>
      <c r="S10" s="47" t="str">
        <f t="shared" si="17"/>
        <v/>
      </c>
      <c r="T10" s="45" t="str">
        <f>IF(I10="E",VLOOKUP(S10,Endeks!A:B,2,0),"0")</f>
        <v>0</v>
      </c>
      <c r="U10" s="47" t="str">
        <f t="shared" si="18"/>
        <v/>
      </c>
      <c r="V10" s="45" t="str">
        <f>IF(I10="E",VLOOKUP(U10,Endeks!A:B,2,0),"0")</f>
        <v>0</v>
      </c>
      <c r="W10" s="48" t="str">
        <f t="shared" si="19"/>
        <v>0</v>
      </c>
      <c r="X10" s="47" t="str">
        <f t="shared" si="20"/>
        <v>0</v>
      </c>
      <c r="Y10" s="45" t="str">
        <f>+IF(I10="E",VLOOKUP(X10,OTKF!A:B,2,0),"0")</f>
        <v>0</v>
      </c>
      <c r="Z10" s="48" t="str">
        <f t="shared" si="21"/>
        <v>0</v>
      </c>
      <c r="AA10" s="84">
        <f t="shared" si="22"/>
        <v>0</v>
      </c>
      <c r="AB10" s="84">
        <f t="shared" si="23"/>
        <v>0</v>
      </c>
      <c r="AC10" s="137">
        <f t="shared" si="24"/>
        <v>0</v>
      </c>
      <c r="AD10" s="84">
        <f t="shared" si="25"/>
        <v>0</v>
      </c>
      <c r="AE10" s="84">
        <f t="shared" si="26"/>
        <v>0</v>
      </c>
      <c r="AF10" s="198">
        <f t="shared" si="11"/>
        <v>0</v>
      </c>
      <c r="AG10" s="84">
        <f t="shared" si="12"/>
        <v>0</v>
      </c>
      <c r="AH10" s="84">
        <f t="shared" si="13"/>
        <v>0</v>
      </c>
      <c r="AI10" s="180"/>
      <c r="AJ10" s="176"/>
      <c r="AK10" s="84"/>
      <c r="AL10" s="182" t="str">
        <f t="shared" si="27"/>
        <v/>
      </c>
    </row>
    <row r="11" spans="1:38" ht="15">
      <c r="A11" s="148"/>
      <c r="B11" s="44"/>
      <c r="C11" s="164"/>
      <c r="D11" s="150"/>
      <c r="E11" s="68"/>
      <c r="F11" s="151"/>
      <c r="G11" s="177"/>
      <c r="H11" s="169" t="s">
        <v>482</v>
      </c>
      <c r="I11" s="170" t="s">
        <v>483</v>
      </c>
      <c r="J11" s="169" t="s">
        <v>482</v>
      </c>
      <c r="K11" s="82">
        <f t="shared" si="6"/>
        <v>0</v>
      </c>
      <c r="L11" s="83" t="str">
        <f t="shared" si="7"/>
        <v/>
      </c>
      <c r="M11" s="39"/>
      <c r="N11" s="40" t="str">
        <f t="shared" si="14"/>
        <v/>
      </c>
      <c r="O11" s="41" t="str">
        <f>IFERROR(VLOOKUP(N11,Endeks!A:B,2,0),"")</f>
        <v/>
      </c>
      <c r="P11" s="146" t="str">
        <f t="shared" si="15"/>
        <v/>
      </c>
      <c r="Q11" s="47" t="str">
        <f t="shared" si="16"/>
        <v/>
      </c>
      <c r="R11" s="45" t="e">
        <f>+VLOOKUP(Q11,Endeks!A:B,2,0)</f>
        <v>#N/A</v>
      </c>
      <c r="S11" s="47" t="str">
        <f t="shared" si="17"/>
        <v/>
      </c>
      <c r="T11" s="45" t="str">
        <f>IF(I11="E",VLOOKUP(S11,Endeks!A:B,2,0),"0")</f>
        <v>0</v>
      </c>
      <c r="U11" s="47" t="str">
        <f t="shared" si="18"/>
        <v/>
      </c>
      <c r="V11" s="45" t="str">
        <f>IF(I11="E",VLOOKUP(U11,Endeks!A:B,2,0),"0")</f>
        <v>0</v>
      </c>
      <c r="W11" s="48" t="str">
        <f t="shared" si="19"/>
        <v>0</v>
      </c>
      <c r="X11" s="47" t="str">
        <f t="shared" si="20"/>
        <v>0</v>
      </c>
      <c r="Y11" s="45" t="str">
        <f>+IF(I11="E",VLOOKUP(X11,OTKF!A:B,2,0),"0")</f>
        <v>0</v>
      </c>
      <c r="Z11" s="48" t="str">
        <f t="shared" si="21"/>
        <v>0</v>
      </c>
      <c r="AA11" s="84">
        <f t="shared" si="22"/>
        <v>0</v>
      </c>
      <c r="AB11" s="84">
        <f t="shared" si="23"/>
        <v>0</v>
      </c>
      <c r="AC11" s="137">
        <f t="shared" si="24"/>
        <v>0</v>
      </c>
      <c r="AD11" s="84">
        <f t="shared" si="25"/>
        <v>0</v>
      </c>
      <c r="AE11" s="84">
        <f t="shared" si="26"/>
        <v>0</v>
      </c>
      <c r="AF11" s="198">
        <f t="shared" si="11"/>
        <v>0</v>
      </c>
      <c r="AG11" s="84">
        <f t="shared" si="12"/>
        <v>0</v>
      </c>
      <c r="AH11" s="84">
        <f t="shared" si="13"/>
        <v>0</v>
      </c>
      <c r="AI11" s="180"/>
      <c r="AJ11" s="176"/>
      <c r="AK11" s="84"/>
      <c r="AL11" s="182" t="str">
        <f t="shared" si="27"/>
        <v/>
      </c>
    </row>
    <row r="12" spans="1:38" ht="15">
      <c r="A12" s="148"/>
      <c r="B12" s="44"/>
      <c r="C12" s="164"/>
      <c r="D12" s="150"/>
      <c r="E12" s="68"/>
      <c r="F12" s="151"/>
      <c r="G12" s="177"/>
      <c r="H12" s="169" t="s">
        <v>482</v>
      </c>
      <c r="I12" s="170" t="s">
        <v>483</v>
      </c>
      <c r="J12" s="169" t="s">
        <v>482</v>
      </c>
      <c r="K12" s="82">
        <f t="shared" si="6"/>
        <v>0</v>
      </c>
      <c r="L12" s="83" t="str">
        <f t="shared" si="7"/>
        <v/>
      </c>
      <c r="M12" s="39"/>
      <c r="N12" s="40" t="str">
        <f t="shared" si="14"/>
        <v/>
      </c>
      <c r="O12" s="41" t="str">
        <f>IFERROR(VLOOKUP(N12,Endeks!A:B,2,0),"")</f>
        <v/>
      </c>
      <c r="P12" s="146" t="str">
        <f t="shared" si="15"/>
        <v/>
      </c>
      <c r="Q12" s="47" t="str">
        <f t="shared" si="16"/>
        <v/>
      </c>
      <c r="R12" s="45" t="e">
        <f>+VLOOKUP(Q12,Endeks!A:B,2,0)</f>
        <v>#N/A</v>
      </c>
      <c r="S12" s="47" t="str">
        <f t="shared" si="17"/>
        <v/>
      </c>
      <c r="T12" s="45" t="str">
        <f>IF(I12="E",VLOOKUP(S12,Endeks!A:B,2,0),"0")</f>
        <v>0</v>
      </c>
      <c r="U12" s="47" t="str">
        <f t="shared" si="18"/>
        <v/>
      </c>
      <c r="V12" s="45" t="str">
        <f>IF(I12="E",VLOOKUP(U12,Endeks!A:B,2,0),"0")</f>
        <v>0</v>
      </c>
      <c r="W12" s="48" t="str">
        <f t="shared" si="19"/>
        <v>0</v>
      </c>
      <c r="X12" s="47" t="str">
        <f t="shared" si="20"/>
        <v>0</v>
      </c>
      <c r="Y12" s="45" t="str">
        <f>+IF(I12="E",VLOOKUP(X12,OTKF!A:B,2,0),"0")</f>
        <v>0</v>
      </c>
      <c r="Z12" s="48" t="str">
        <f t="shared" si="21"/>
        <v>0</v>
      </c>
      <c r="AA12" s="84">
        <f t="shared" si="22"/>
        <v>0</v>
      </c>
      <c r="AB12" s="84">
        <f t="shared" si="23"/>
        <v>0</v>
      </c>
      <c r="AC12" s="137">
        <f t="shared" si="24"/>
        <v>0</v>
      </c>
      <c r="AD12" s="84">
        <f t="shared" si="25"/>
        <v>0</v>
      </c>
      <c r="AE12" s="84">
        <f t="shared" si="26"/>
        <v>0</v>
      </c>
      <c r="AF12" s="198">
        <f t="shared" si="11"/>
        <v>0</v>
      </c>
      <c r="AG12" s="84">
        <f t="shared" si="12"/>
        <v>0</v>
      </c>
      <c r="AH12" s="84">
        <f t="shared" si="13"/>
        <v>0</v>
      </c>
      <c r="AI12" s="180"/>
      <c r="AJ12" s="176"/>
      <c r="AK12" s="84"/>
      <c r="AL12" s="182" t="str">
        <f t="shared" si="27"/>
        <v/>
      </c>
    </row>
    <row r="13" spans="1:38" ht="15">
      <c r="A13" s="148"/>
      <c r="B13" s="44"/>
      <c r="C13" s="164"/>
      <c r="D13" s="150"/>
      <c r="E13" s="68"/>
      <c r="F13" s="151"/>
      <c r="G13" s="177"/>
      <c r="H13" s="169" t="s">
        <v>482</v>
      </c>
      <c r="I13" s="170" t="s">
        <v>483</v>
      </c>
      <c r="J13" s="169" t="s">
        <v>482</v>
      </c>
      <c r="K13" s="82">
        <f t="shared" si="6"/>
        <v>0</v>
      </c>
      <c r="L13" s="83" t="str">
        <f t="shared" si="7"/>
        <v/>
      </c>
      <c r="M13" s="39"/>
      <c r="N13" s="40" t="str">
        <f t="shared" si="14"/>
        <v/>
      </c>
      <c r="O13" s="41" t="str">
        <f>IFERROR(VLOOKUP(N13,Endeks!A:B,2,0),"")</f>
        <v/>
      </c>
      <c r="P13" s="146" t="str">
        <f t="shared" si="15"/>
        <v/>
      </c>
      <c r="Q13" s="47" t="str">
        <f t="shared" si="16"/>
        <v/>
      </c>
      <c r="R13" s="45" t="e">
        <f>+VLOOKUP(Q13,Endeks!A:B,2,0)</f>
        <v>#N/A</v>
      </c>
      <c r="S13" s="47" t="str">
        <f t="shared" si="17"/>
        <v/>
      </c>
      <c r="T13" s="45" t="str">
        <f>IF(I13="E",VLOOKUP(S13,Endeks!A:B,2,0),"0")</f>
        <v>0</v>
      </c>
      <c r="U13" s="47" t="str">
        <f t="shared" si="18"/>
        <v/>
      </c>
      <c r="V13" s="45" t="str">
        <f>IF(I13="E",VLOOKUP(U13,Endeks!A:B,2,0),"0")</f>
        <v>0</v>
      </c>
      <c r="W13" s="48" t="str">
        <f t="shared" si="19"/>
        <v>0</v>
      </c>
      <c r="X13" s="47" t="str">
        <f t="shared" si="20"/>
        <v>0</v>
      </c>
      <c r="Y13" s="45" t="str">
        <f>+IF(I13="E",VLOOKUP(X13,OTKF!A:B,2,0),"0")</f>
        <v>0</v>
      </c>
      <c r="Z13" s="48" t="str">
        <f t="shared" si="21"/>
        <v>0</v>
      </c>
      <c r="AA13" s="84">
        <f t="shared" si="22"/>
        <v>0</v>
      </c>
      <c r="AB13" s="84">
        <f t="shared" si="23"/>
        <v>0</v>
      </c>
      <c r="AC13" s="137">
        <f t="shared" si="24"/>
        <v>0</v>
      </c>
      <c r="AD13" s="84">
        <f t="shared" si="25"/>
        <v>0</v>
      </c>
      <c r="AE13" s="84">
        <f t="shared" si="26"/>
        <v>0</v>
      </c>
      <c r="AF13" s="198">
        <f t="shared" si="11"/>
        <v>0</v>
      </c>
      <c r="AG13" s="84">
        <f t="shared" si="12"/>
        <v>0</v>
      </c>
      <c r="AH13" s="84">
        <f t="shared" si="13"/>
        <v>0</v>
      </c>
      <c r="AI13" s="180"/>
      <c r="AJ13" s="176"/>
      <c r="AK13" s="84"/>
      <c r="AL13" s="182" t="str">
        <f t="shared" si="27"/>
        <v/>
      </c>
    </row>
    <row r="14" spans="1:38" ht="15">
      <c r="A14" s="148"/>
      <c r="B14" s="44"/>
      <c r="C14" s="164"/>
      <c r="D14" s="150"/>
      <c r="E14" s="68"/>
      <c r="F14" s="151"/>
      <c r="G14" s="177"/>
      <c r="H14" s="169" t="s">
        <v>482</v>
      </c>
      <c r="I14" s="170" t="s">
        <v>483</v>
      </c>
      <c r="J14" s="169" t="s">
        <v>482</v>
      </c>
      <c r="K14" s="82">
        <f t="shared" si="6"/>
        <v>0</v>
      </c>
      <c r="L14" s="83" t="str">
        <f t="shared" si="7"/>
        <v/>
      </c>
      <c r="M14" s="39"/>
      <c r="N14" s="40" t="str">
        <f t="shared" si="14"/>
        <v/>
      </c>
      <c r="O14" s="41" t="str">
        <f>IFERROR(VLOOKUP(N14,Endeks!A:B,2,0),"")</f>
        <v/>
      </c>
      <c r="P14" s="146" t="str">
        <f t="shared" si="15"/>
        <v/>
      </c>
      <c r="Q14" s="47" t="str">
        <f t="shared" si="16"/>
        <v/>
      </c>
      <c r="R14" s="45" t="e">
        <f>+VLOOKUP(Q14,Endeks!A:B,2,0)</f>
        <v>#N/A</v>
      </c>
      <c r="S14" s="47" t="str">
        <f t="shared" si="17"/>
        <v/>
      </c>
      <c r="T14" s="45" t="str">
        <f>IF(I14="E",VLOOKUP(S14,Endeks!A:B,2,0),"0")</f>
        <v>0</v>
      </c>
      <c r="U14" s="47" t="str">
        <f t="shared" si="18"/>
        <v/>
      </c>
      <c r="V14" s="45" t="str">
        <f>IF(I14="E",VLOOKUP(U14,Endeks!A:B,2,0),"0")</f>
        <v>0</v>
      </c>
      <c r="W14" s="48" t="str">
        <f t="shared" si="19"/>
        <v>0</v>
      </c>
      <c r="X14" s="47" t="str">
        <f t="shared" si="20"/>
        <v>0</v>
      </c>
      <c r="Y14" s="45" t="str">
        <f>+IF(I14="E",VLOOKUP(X14,OTKF!A:B,2,0),"0")</f>
        <v>0</v>
      </c>
      <c r="Z14" s="48" t="str">
        <f t="shared" si="21"/>
        <v>0</v>
      </c>
      <c r="AA14" s="84">
        <f t="shared" si="22"/>
        <v>0</v>
      </c>
      <c r="AB14" s="84">
        <f t="shared" si="23"/>
        <v>0</v>
      </c>
      <c r="AC14" s="137">
        <f t="shared" si="24"/>
        <v>0</v>
      </c>
      <c r="AD14" s="84">
        <f t="shared" si="25"/>
        <v>0</v>
      </c>
      <c r="AE14" s="84">
        <f t="shared" si="26"/>
        <v>0</v>
      </c>
      <c r="AF14" s="198">
        <f t="shared" si="11"/>
        <v>0</v>
      </c>
      <c r="AG14" s="84">
        <f t="shared" si="12"/>
        <v>0</v>
      </c>
      <c r="AH14" s="84">
        <f t="shared" si="13"/>
        <v>0</v>
      </c>
      <c r="AI14" s="180"/>
      <c r="AJ14" s="176"/>
      <c r="AK14" s="84"/>
      <c r="AL14" s="182" t="str">
        <f t="shared" si="27"/>
        <v/>
      </c>
    </row>
    <row r="15" spans="1:38" ht="15">
      <c r="A15" s="148"/>
      <c r="B15" s="44"/>
      <c r="C15" s="164"/>
      <c r="D15" s="150"/>
      <c r="E15" s="68"/>
      <c r="F15" s="151"/>
      <c r="G15" s="177"/>
      <c r="H15" s="169" t="s">
        <v>482</v>
      </c>
      <c r="I15" s="170" t="s">
        <v>483</v>
      </c>
      <c r="J15" s="169" t="s">
        <v>482</v>
      </c>
      <c r="K15" s="82">
        <f t="shared" si="6"/>
        <v>0</v>
      </c>
      <c r="L15" s="83" t="str">
        <f t="shared" si="7"/>
        <v/>
      </c>
      <c r="M15" s="39"/>
      <c r="N15" s="40" t="str">
        <f t="shared" si="14"/>
        <v/>
      </c>
      <c r="O15" s="41" t="str">
        <f>IFERROR(VLOOKUP(N15,Endeks!A:B,2,0),"")</f>
        <v/>
      </c>
      <c r="P15" s="146" t="str">
        <f t="shared" si="15"/>
        <v/>
      </c>
      <c r="Q15" s="47" t="str">
        <f t="shared" si="16"/>
        <v/>
      </c>
      <c r="R15" s="45" t="e">
        <f>+VLOOKUP(Q15,Endeks!A:B,2,0)</f>
        <v>#N/A</v>
      </c>
      <c r="S15" s="47" t="str">
        <f t="shared" si="17"/>
        <v/>
      </c>
      <c r="T15" s="45" t="str">
        <f>IF(I15="E",VLOOKUP(S15,Endeks!A:B,2,0),"0")</f>
        <v>0</v>
      </c>
      <c r="U15" s="47" t="str">
        <f t="shared" si="18"/>
        <v/>
      </c>
      <c r="V15" s="45" t="str">
        <f>IF(I15="E",VLOOKUP(U15,Endeks!A:B,2,0),"0")</f>
        <v>0</v>
      </c>
      <c r="W15" s="48" t="str">
        <f t="shared" si="19"/>
        <v>0</v>
      </c>
      <c r="X15" s="47" t="str">
        <f t="shared" si="20"/>
        <v>0</v>
      </c>
      <c r="Y15" s="45" t="str">
        <f>+IF(I15="E",VLOOKUP(X15,OTKF!A:B,2,0),"0")</f>
        <v>0</v>
      </c>
      <c r="Z15" s="48" t="str">
        <f t="shared" si="21"/>
        <v>0</v>
      </c>
      <c r="AA15" s="84">
        <f t="shared" si="22"/>
        <v>0</v>
      </c>
      <c r="AB15" s="84">
        <f t="shared" si="23"/>
        <v>0</v>
      </c>
      <c r="AC15" s="137">
        <f t="shared" si="24"/>
        <v>0</v>
      </c>
      <c r="AD15" s="84">
        <f t="shared" si="25"/>
        <v>0</v>
      </c>
      <c r="AE15" s="84">
        <f t="shared" si="26"/>
        <v>0</v>
      </c>
      <c r="AF15" s="198">
        <f t="shared" si="11"/>
        <v>0</v>
      </c>
      <c r="AG15" s="84">
        <f t="shared" si="12"/>
        <v>0</v>
      </c>
      <c r="AH15" s="84">
        <f t="shared" si="13"/>
        <v>0</v>
      </c>
      <c r="AI15" s="180"/>
      <c r="AJ15" s="176"/>
      <c r="AK15" s="84"/>
      <c r="AL15" s="182" t="str">
        <f t="shared" si="27"/>
        <v/>
      </c>
    </row>
    <row r="16" spans="1:38" ht="15">
      <c r="A16" s="148"/>
      <c r="B16" s="44"/>
      <c r="C16" s="149"/>
      <c r="D16" s="150"/>
      <c r="E16" s="68"/>
      <c r="F16" s="151"/>
      <c r="G16" s="177"/>
      <c r="H16" s="169" t="s">
        <v>482</v>
      </c>
      <c r="I16" s="170" t="s">
        <v>483</v>
      </c>
      <c r="J16" s="169" t="s">
        <v>482</v>
      </c>
      <c r="K16" s="82">
        <f t="shared" si="6"/>
        <v>0</v>
      </c>
      <c r="L16" s="83" t="str">
        <f t="shared" ref="L16:L21" si="28">IF(C16&lt;&gt;"",IF(YEAR(C16)&lt;=2004,"31.12.2004",+IF(C16&lt;&gt;"",C16,"")),"")</f>
        <v/>
      </c>
      <c r="M16" s="39"/>
      <c r="N16" s="40" t="str">
        <f t="shared" si="14"/>
        <v/>
      </c>
      <c r="O16" s="41" t="str">
        <f>IFERROR(VLOOKUP(N16,Endeks!A:B,2,0),"")</f>
        <v/>
      </c>
      <c r="P16" s="146" t="str">
        <f t="shared" si="15"/>
        <v/>
      </c>
      <c r="Q16" s="47" t="str">
        <f t="shared" si="16"/>
        <v/>
      </c>
      <c r="R16" s="45" t="e">
        <f>+VLOOKUP(Q16,Endeks!A:B,2,0)</f>
        <v>#N/A</v>
      </c>
      <c r="S16" s="47" t="str">
        <f t="shared" si="17"/>
        <v/>
      </c>
      <c r="T16" s="45" t="str">
        <f>IF(I16="E",VLOOKUP(S16,Endeks!A:B,2,0),"0")</f>
        <v>0</v>
      </c>
      <c r="U16" s="47" t="str">
        <f t="shared" si="18"/>
        <v/>
      </c>
      <c r="V16" s="45" t="str">
        <f>IF(I16="E",VLOOKUP(U16,Endeks!A:B,2,0),"0")</f>
        <v>0</v>
      </c>
      <c r="W16" s="48" t="str">
        <f t="shared" si="19"/>
        <v>0</v>
      </c>
      <c r="X16" s="47" t="str">
        <f t="shared" si="20"/>
        <v>0</v>
      </c>
      <c r="Y16" s="45" t="str">
        <f>+IF(I16="E",VLOOKUP(X16,OTKF!A:B,2,0),"0")</f>
        <v>0</v>
      </c>
      <c r="Z16" s="48" t="str">
        <f t="shared" si="21"/>
        <v>0</v>
      </c>
      <c r="AA16" s="84">
        <f t="shared" si="22"/>
        <v>0</v>
      </c>
      <c r="AB16" s="84">
        <f t="shared" si="23"/>
        <v>0</v>
      </c>
      <c r="AC16" s="137">
        <f t="shared" si="24"/>
        <v>0</v>
      </c>
      <c r="AD16" s="84">
        <f t="shared" si="25"/>
        <v>0</v>
      </c>
      <c r="AE16" s="84">
        <f t="shared" si="26"/>
        <v>0</v>
      </c>
      <c r="AF16" s="198">
        <f t="shared" si="11"/>
        <v>0</v>
      </c>
      <c r="AG16" s="84">
        <f t="shared" si="12"/>
        <v>0</v>
      </c>
      <c r="AH16" s="84">
        <f t="shared" si="13"/>
        <v>0</v>
      </c>
      <c r="AI16" s="180"/>
      <c r="AJ16" s="176"/>
      <c r="AK16" s="84"/>
      <c r="AL16" s="182" t="str">
        <f t="shared" si="27"/>
        <v/>
      </c>
    </row>
    <row r="17" spans="1:38" ht="15">
      <c r="A17" s="148"/>
      <c r="B17" s="44"/>
      <c r="C17" s="149"/>
      <c r="D17" s="150"/>
      <c r="E17" s="68"/>
      <c r="F17" s="151"/>
      <c r="G17" s="177"/>
      <c r="H17" s="169" t="s">
        <v>482</v>
      </c>
      <c r="I17" s="170" t="s">
        <v>483</v>
      </c>
      <c r="J17" s="169" t="s">
        <v>482</v>
      </c>
      <c r="K17" s="82">
        <f t="shared" si="6"/>
        <v>0</v>
      </c>
      <c r="L17" s="83" t="str">
        <f t="shared" si="28"/>
        <v/>
      </c>
      <c r="M17" s="39"/>
      <c r="N17" s="40" t="str">
        <f t="shared" si="14"/>
        <v/>
      </c>
      <c r="O17" s="41" t="str">
        <f>IFERROR(VLOOKUP(N17,Endeks!A:B,2,0),"")</f>
        <v/>
      </c>
      <c r="P17" s="146" t="str">
        <f t="shared" si="15"/>
        <v/>
      </c>
      <c r="Q17" s="47" t="str">
        <f t="shared" si="16"/>
        <v/>
      </c>
      <c r="R17" s="45" t="e">
        <f>+VLOOKUP(Q17,Endeks!A:B,2,0)</f>
        <v>#N/A</v>
      </c>
      <c r="S17" s="47" t="str">
        <f t="shared" si="17"/>
        <v/>
      </c>
      <c r="T17" s="45" t="str">
        <f>IF(I17="E",VLOOKUP(S17,Endeks!A:B,2,0),"0")</f>
        <v>0</v>
      </c>
      <c r="U17" s="47" t="str">
        <f t="shared" si="18"/>
        <v/>
      </c>
      <c r="V17" s="45" t="str">
        <f>IF(I17="E",VLOOKUP(U17,Endeks!A:B,2,0),"0")</f>
        <v>0</v>
      </c>
      <c r="W17" s="48" t="str">
        <f t="shared" si="19"/>
        <v>0</v>
      </c>
      <c r="X17" s="47" t="str">
        <f t="shared" si="20"/>
        <v>0</v>
      </c>
      <c r="Y17" s="45" t="str">
        <f>+IF(I17="E",VLOOKUP(X17,OTKF!A:B,2,0),"0")</f>
        <v>0</v>
      </c>
      <c r="Z17" s="48" t="str">
        <f t="shared" si="21"/>
        <v>0</v>
      </c>
      <c r="AA17" s="84">
        <f t="shared" si="22"/>
        <v>0</v>
      </c>
      <c r="AB17" s="84">
        <f t="shared" si="23"/>
        <v>0</v>
      </c>
      <c r="AC17" s="137">
        <f t="shared" si="24"/>
        <v>0</v>
      </c>
      <c r="AD17" s="84">
        <f t="shared" si="25"/>
        <v>0</v>
      </c>
      <c r="AE17" s="84">
        <f t="shared" si="26"/>
        <v>0</v>
      </c>
      <c r="AF17" s="198">
        <f t="shared" si="11"/>
        <v>0</v>
      </c>
      <c r="AG17" s="84">
        <f t="shared" si="12"/>
        <v>0</v>
      </c>
      <c r="AH17" s="84">
        <f t="shared" si="13"/>
        <v>0</v>
      </c>
      <c r="AI17" s="180"/>
      <c r="AJ17" s="176"/>
      <c r="AK17" s="84"/>
      <c r="AL17" s="182" t="str">
        <f t="shared" si="27"/>
        <v/>
      </c>
    </row>
    <row r="18" spans="1:38" ht="15">
      <c r="A18" s="148"/>
      <c r="B18" s="44"/>
      <c r="C18" s="149"/>
      <c r="D18" s="150"/>
      <c r="E18" s="68"/>
      <c r="F18" s="151"/>
      <c r="G18" s="177"/>
      <c r="H18" s="169" t="s">
        <v>482</v>
      </c>
      <c r="I18" s="170" t="s">
        <v>483</v>
      </c>
      <c r="J18" s="169" t="s">
        <v>482</v>
      </c>
      <c r="K18" s="82">
        <f t="shared" si="6"/>
        <v>0</v>
      </c>
      <c r="L18" s="83" t="str">
        <f t="shared" si="28"/>
        <v/>
      </c>
      <c r="M18" s="39"/>
      <c r="N18" s="40" t="str">
        <f t="shared" si="14"/>
        <v/>
      </c>
      <c r="O18" s="41" t="str">
        <f>IFERROR(VLOOKUP(N18,Endeks!A:B,2,0),"")</f>
        <v/>
      </c>
      <c r="P18" s="146" t="str">
        <f t="shared" si="15"/>
        <v/>
      </c>
      <c r="Q18" s="47" t="str">
        <f t="shared" si="16"/>
        <v/>
      </c>
      <c r="R18" s="45" t="e">
        <f>+VLOOKUP(Q18,Endeks!A:B,2,0)</f>
        <v>#N/A</v>
      </c>
      <c r="S18" s="47" t="str">
        <f t="shared" si="17"/>
        <v/>
      </c>
      <c r="T18" s="45" t="str">
        <f>IF(I18="E",VLOOKUP(S18,Endeks!A:B,2,0),"0")</f>
        <v>0</v>
      </c>
      <c r="U18" s="47" t="str">
        <f t="shared" si="18"/>
        <v/>
      </c>
      <c r="V18" s="45" t="str">
        <f>IF(I18="E",VLOOKUP(U18,Endeks!A:B,2,0),"0")</f>
        <v>0</v>
      </c>
      <c r="W18" s="48" t="str">
        <f t="shared" si="19"/>
        <v>0</v>
      </c>
      <c r="X18" s="47" t="str">
        <f t="shared" si="20"/>
        <v>0</v>
      </c>
      <c r="Y18" s="45" t="str">
        <f>+IF(I18="E",VLOOKUP(X18,OTKF!A:B,2,0),"0")</f>
        <v>0</v>
      </c>
      <c r="Z18" s="48" t="str">
        <f t="shared" si="21"/>
        <v>0</v>
      </c>
      <c r="AA18" s="84">
        <f t="shared" si="22"/>
        <v>0</v>
      </c>
      <c r="AB18" s="84">
        <f t="shared" si="23"/>
        <v>0</v>
      </c>
      <c r="AC18" s="137">
        <f t="shared" si="24"/>
        <v>0</v>
      </c>
      <c r="AD18" s="84">
        <f t="shared" si="25"/>
        <v>0</v>
      </c>
      <c r="AE18" s="84">
        <f t="shared" si="26"/>
        <v>0</v>
      </c>
      <c r="AF18" s="198">
        <f t="shared" si="11"/>
        <v>0</v>
      </c>
      <c r="AG18" s="84">
        <f t="shared" si="12"/>
        <v>0</v>
      </c>
      <c r="AH18" s="84">
        <f t="shared" si="13"/>
        <v>0</v>
      </c>
      <c r="AI18" s="180"/>
      <c r="AJ18" s="176"/>
      <c r="AK18" s="84"/>
      <c r="AL18" s="182" t="str">
        <f t="shared" si="27"/>
        <v/>
      </c>
    </row>
    <row r="19" spans="1:38" ht="15">
      <c r="A19" s="148"/>
      <c r="B19" s="44"/>
      <c r="C19" s="149"/>
      <c r="D19" s="150"/>
      <c r="E19" s="68"/>
      <c r="F19" s="151"/>
      <c r="G19" s="177"/>
      <c r="H19" s="169" t="s">
        <v>482</v>
      </c>
      <c r="I19" s="170" t="s">
        <v>483</v>
      </c>
      <c r="J19" s="169" t="s">
        <v>482</v>
      </c>
      <c r="K19" s="82">
        <f t="shared" si="6"/>
        <v>0</v>
      </c>
      <c r="L19" s="83" t="str">
        <f t="shared" si="28"/>
        <v/>
      </c>
      <c r="M19" s="39"/>
      <c r="N19" s="40" t="str">
        <f t="shared" si="14"/>
        <v/>
      </c>
      <c r="O19" s="41" t="str">
        <f>IFERROR(VLOOKUP(N19,Endeks!A:B,2,0),"")</f>
        <v/>
      </c>
      <c r="P19" s="146" t="str">
        <f t="shared" si="15"/>
        <v/>
      </c>
      <c r="Q19" s="47" t="str">
        <f t="shared" si="16"/>
        <v/>
      </c>
      <c r="R19" s="45" t="e">
        <f>+VLOOKUP(Q19,Endeks!A:B,2,0)</f>
        <v>#N/A</v>
      </c>
      <c r="S19" s="47" t="str">
        <f t="shared" si="17"/>
        <v/>
      </c>
      <c r="T19" s="45" t="str">
        <f>IF(I19="E",VLOOKUP(S19,Endeks!A:B,2,0),"0")</f>
        <v>0</v>
      </c>
      <c r="U19" s="47" t="str">
        <f t="shared" si="18"/>
        <v/>
      </c>
      <c r="V19" s="45" t="str">
        <f>IF(I19="E",VLOOKUP(U19,Endeks!A:B,2,0),"0")</f>
        <v>0</v>
      </c>
      <c r="W19" s="48" t="str">
        <f t="shared" si="19"/>
        <v>0</v>
      </c>
      <c r="X19" s="47" t="str">
        <f t="shared" si="20"/>
        <v>0</v>
      </c>
      <c r="Y19" s="45" t="str">
        <f>+IF(I19="E",VLOOKUP(X19,OTKF!A:B,2,0),"0")</f>
        <v>0</v>
      </c>
      <c r="Z19" s="48" t="str">
        <f t="shared" si="21"/>
        <v>0</v>
      </c>
      <c r="AA19" s="84">
        <f t="shared" si="22"/>
        <v>0</v>
      </c>
      <c r="AB19" s="84">
        <f t="shared" si="23"/>
        <v>0</v>
      </c>
      <c r="AC19" s="137">
        <f t="shared" si="24"/>
        <v>0</v>
      </c>
      <c r="AD19" s="84">
        <f t="shared" si="25"/>
        <v>0</v>
      </c>
      <c r="AE19" s="84">
        <f t="shared" si="26"/>
        <v>0</v>
      </c>
      <c r="AF19" s="198">
        <f t="shared" si="11"/>
        <v>0</v>
      </c>
      <c r="AG19" s="84">
        <f t="shared" si="12"/>
        <v>0</v>
      </c>
      <c r="AH19" s="84">
        <f t="shared" si="13"/>
        <v>0</v>
      </c>
      <c r="AI19" s="180"/>
      <c r="AJ19" s="176"/>
      <c r="AK19" s="84"/>
      <c r="AL19" s="182" t="str">
        <f t="shared" si="27"/>
        <v/>
      </c>
    </row>
    <row r="20" spans="1:38" ht="15">
      <c r="A20" s="148"/>
      <c r="B20" s="44"/>
      <c r="C20" s="149"/>
      <c r="D20" s="150"/>
      <c r="E20" s="68"/>
      <c r="F20" s="151"/>
      <c r="G20" s="177"/>
      <c r="H20" s="169" t="s">
        <v>482</v>
      </c>
      <c r="I20" s="170" t="s">
        <v>483</v>
      </c>
      <c r="J20" s="169" t="s">
        <v>482</v>
      </c>
      <c r="K20" s="82">
        <f t="shared" si="6"/>
        <v>0</v>
      </c>
      <c r="L20" s="83" t="str">
        <f t="shared" si="28"/>
        <v/>
      </c>
      <c r="M20" s="39"/>
      <c r="N20" s="40" t="str">
        <f t="shared" si="14"/>
        <v/>
      </c>
      <c r="O20" s="41" t="str">
        <f>IFERROR(VLOOKUP(N20,Endeks!A:B,2,0),"")</f>
        <v/>
      </c>
      <c r="P20" s="146" t="str">
        <f t="shared" si="15"/>
        <v/>
      </c>
      <c r="Q20" s="47" t="str">
        <f t="shared" si="16"/>
        <v/>
      </c>
      <c r="R20" s="45" t="e">
        <f>+VLOOKUP(Q20,Endeks!A:B,2,0)</f>
        <v>#N/A</v>
      </c>
      <c r="S20" s="47" t="str">
        <f t="shared" si="17"/>
        <v/>
      </c>
      <c r="T20" s="45" t="str">
        <f>IF(I20="E",VLOOKUP(S20,Endeks!A:B,2,0),"0")</f>
        <v>0</v>
      </c>
      <c r="U20" s="47" t="str">
        <f t="shared" si="18"/>
        <v/>
      </c>
      <c r="V20" s="45" t="str">
        <f>IF(I20="E",VLOOKUP(U20,Endeks!A:B,2,0),"0")</f>
        <v>0</v>
      </c>
      <c r="W20" s="48" t="str">
        <f t="shared" si="19"/>
        <v>0</v>
      </c>
      <c r="X20" s="47" t="str">
        <f t="shared" si="20"/>
        <v>0</v>
      </c>
      <c r="Y20" s="45" t="str">
        <f>+IF(I20="E",VLOOKUP(X20,OTKF!A:B,2,0),"0")</f>
        <v>0</v>
      </c>
      <c r="Z20" s="48" t="str">
        <f t="shared" si="21"/>
        <v>0</v>
      </c>
      <c r="AA20" s="84">
        <f t="shared" si="22"/>
        <v>0</v>
      </c>
      <c r="AB20" s="84">
        <f t="shared" si="23"/>
        <v>0</v>
      </c>
      <c r="AC20" s="137">
        <f t="shared" si="24"/>
        <v>0</v>
      </c>
      <c r="AD20" s="84">
        <f t="shared" si="25"/>
        <v>0</v>
      </c>
      <c r="AE20" s="84">
        <f t="shared" si="26"/>
        <v>0</v>
      </c>
      <c r="AF20" s="198">
        <f t="shared" si="11"/>
        <v>0</v>
      </c>
      <c r="AG20" s="84">
        <f t="shared" si="12"/>
        <v>0</v>
      </c>
      <c r="AH20" s="84">
        <f t="shared" si="13"/>
        <v>0</v>
      </c>
      <c r="AI20" s="180"/>
      <c r="AJ20" s="176"/>
      <c r="AK20" s="84"/>
      <c r="AL20" s="182" t="str">
        <f t="shared" si="27"/>
        <v/>
      </c>
    </row>
    <row r="21" spans="1:38" ht="15">
      <c r="A21" s="148"/>
      <c r="B21" s="44"/>
      <c r="C21" s="149"/>
      <c r="D21" s="150"/>
      <c r="E21" s="68"/>
      <c r="F21" s="151"/>
      <c r="G21" s="177"/>
      <c r="H21" s="169" t="s">
        <v>482</v>
      </c>
      <c r="I21" s="170" t="s">
        <v>483</v>
      </c>
      <c r="J21" s="169" t="s">
        <v>482</v>
      </c>
      <c r="K21" s="82">
        <f t="shared" si="6"/>
        <v>0</v>
      </c>
      <c r="L21" s="83" t="str">
        <f t="shared" si="28"/>
        <v/>
      </c>
      <c r="M21" s="39"/>
      <c r="N21" s="40" t="str">
        <f t="shared" si="14"/>
        <v/>
      </c>
      <c r="O21" s="41" t="str">
        <f>IFERROR(VLOOKUP(N21,Endeks!A:B,2,0),"")</f>
        <v/>
      </c>
      <c r="P21" s="146" t="str">
        <f t="shared" si="15"/>
        <v/>
      </c>
      <c r="Q21" s="47" t="str">
        <f t="shared" si="16"/>
        <v/>
      </c>
      <c r="R21" s="45" t="e">
        <f>+VLOOKUP(Q21,Endeks!A:B,2,0)</f>
        <v>#N/A</v>
      </c>
      <c r="S21" s="47" t="str">
        <f t="shared" si="17"/>
        <v/>
      </c>
      <c r="T21" s="45" t="str">
        <f>IF(I21="E",VLOOKUP(S21,Endeks!A:B,2,0),"0")</f>
        <v>0</v>
      </c>
      <c r="U21" s="47" t="str">
        <f t="shared" si="18"/>
        <v/>
      </c>
      <c r="V21" s="45" t="str">
        <f>IF(I21="E",VLOOKUP(U21,Endeks!A:B,2,0),"0")</f>
        <v>0</v>
      </c>
      <c r="W21" s="48" t="str">
        <f t="shared" si="19"/>
        <v>0</v>
      </c>
      <c r="X21" s="47" t="str">
        <f t="shared" si="20"/>
        <v>0</v>
      </c>
      <c r="Y21" s="45" t="str">
        <f>+IF(I21="E",VLOOKUP(X21,OTKF!A:B,2,0),"0")</f>
        <v>0</v>
      </c>
      <c r="Z21" s="48" t="str">
        <f t="shared" si="21"/>
        <v>0</v>
      </c>
      <c r="AA21" s="84">
        <f t="shared" si="22"/>
        <v>0</v>
      </c>
      <c r="AB21" s="84">
        <f t="shared" si="23"/>
        <v>0</v>
      </c>
      <c r="AC21" s="137">
        <f t="shared" si="24"/>
        <v>0</v>
      </c>
      <c r="AD21" s="84">
        <f t="shared" si="25"/>
        <v>0</v>
      </c>
      <c r="AE21" s="84">
        <f t="shared" si="26"/>
        <v>0</v>
      </c>
      <c r="AF21" s="198">
        <f t="shared" si="11"/>
        <v>0</v>
      </c>
      <c r="AG21" s="84">
        <f t="shared" si="12"/>
        <v>0</v>
      </c>
      <c r="AH21" s="84">
        <f t="shared" si="13"/>
        <v>0</v>
      </c>
      <c r="AI21" s="180"/>
      <c r="AJ21" s="176"/>
      <c r="AK21" s="84"/>
      <c r="AL21" s="182" t="str">
        <f t="shared" si="27"/>
        <v/>
      </c>
    </row>
    <row r="22" spans="1:38" s="76" customFormat="1">
      <c r="A22" s="73"/>
      <c r="B22" s="73"/>
      <c r="C22" s="73"/>
      <c r="D22" s="74" t="s">
        <v>511</v>
      </c>
      <c r="E22" s="69">
        <f>SUM(E2:E21)</f>
        <v>0</v>
      </c>
      <c r="F22" s="69">
        <f>SUM(F2:F21)</f>
        <v>0</v>
      </c>
      <c r="G22" s="178"/>
      <c r="H22" s="171"/>
      <c r="I22" s="171"/>
      <c r="J22" s="171"/>
      <c r="K22" s="70">
        <f>SUM(K2:K21)</f>
        <v>0</v>
      </c>
      <c r="L22" s="70"/>
      <c r="M22" s="70">
        <f>SUM(M2:M21)</f>
        <v>0</v>
      </c>
      <c r="N22" s="71"/>
      <c r="O22" s="71"/>
      <c r="P22" s="71"/>
      <c r="Q22" s="71"/>
      <c r="R22" s="72"/>
      <c r="S22" s="72"/>
      <c r="T22" s="72"/>
      <c r="U22" s="71"/>
      <c r="V22" s="72"/>
      <c r="W22" s="71"/>
      <c r="X22" s="71"/>
      <c r="Y22" s="71"/>
      <c r="Z22" s="71"/>
      <c r="AA22" s="70">
        <f>SUM(AA2:AA21)</f>
        <v>0</v>
      </c>
      <c r="AB22" s="70">
        <f>SUM(AB2:AB21)</f>
        <v>0</v>
      </c>
      <c r="AC22" s="71"/>
      <c r="AD22" s="70">
        <f>SUM(AD2:AD21)</f>
        <v>0</v>
      </c>
      <c r="AE22" s="70">
        <f>SUM(AE2:AE21)</f>
        <v>0</v>
      </c>
      <c r="AF22" s="71"/>
      <c r="AG22" s="70">
        <f>SUM(AG2:AG21)</f>
        <v>0</v>
      </c>
      <c r="AH22" s="70">
        <f>SUM(AH2:AH21)</f>
        <v>0</v>
      </c>
      <c r="AI22" s="166" t="s">
        <v>483</v>
      </c>
      <c r="AJ22" s="181">
        <f>+IFERROR(IF(AI22="H",(SUMIF(J$2:J$21,"E",M$2:M$21)/SUMIF(J$2:J$21,"E",K$2:K$21))*(SUMIF(J$2:J$21,"E",AB$2:AB$21)),0),0)</f>
        <v>0</v>
      </c>
      <c r="AK22" s="181">
        <f>+IF(AI22="H",AB22-AJ22,)</f>
        <v>0</v>
      </c>
      <c r="AL22" s="183"/>
    </row>
    <row r="23" spans="1:38" s="76" customFormat="1">
      <c r="A23" s="73"/>
      <c r="B23" s="73"/>
      <c r="C23" s="73"/>
      <c r="D23" s="81" t="s">
        <v>505</v>
      </c>
      <c r="E23" s="80">
        <f>+IF(E22&gt;1,K22-(SUMIF(H2:H21,"E",E2:E21)),0)</f>
        <v>0</v>
      </c>
      <c r="F23" s="80">
        <f>+IF(F22&gt;1,K22-(SUMIF(H2:H21,"E",F2:F21)),0)</f>
        <v>0</v>
      </c>
      <c r="G23" s="178"/>
      <c r="H23" s="172"/>
      <c r="I23" s="173"/>
      <c r="J23" s="173"/>
      <c r="R23" s="67"/>
      <c r="S23" s="67"/>
      <c r="T23" s="67"/>
      <c r="V23" s="67"/>
      <c r="AG23" s="168">
        <f>+AG22-'25++-ROFM-FY (FARKLI YIL)'!AG26</f>
        <v>0</v>
      </c>
      <c r="AI23" s="79"/>
      <c r="AJ23" s="168"/>
    </row>
    <row r="24" spans="1:38" ht="13.5" thickBot="1">
      <c r="M24" s="165"/>
      <c r="AC24" s="26"/>
      <c r="AG24" s="167"/>
    </row>
    <row r="25" spans="1:38" ht="13.5" thickBot="1">
      <c r="A25" s="145" t="s">
        <v>543</v>
      </c>
      <c r="R25" s="132" t="s">
        <v>517</v>
      </c>
      <c r="S25" s="133"/>
      <c r="T25" s="134"/>
      <c r="U25" s="133"/>
      <c r="V25" s="133"/>
      <c r="W25" s="133"/>
      <c r="X25" s="133"/>
      <c r="Y25" s="135"/>
      <c r="AA25" s="136" t="s">
        <v>516</v>
      </c>
      <c r="AB25" s="133"/>
      <c r="AC25" s="133"/>
      <c r="AD25" s="133"/>
      <c r="AE25" s="133"/>
      <c r="AF25" s="135"/>
    </row>
    <row r="26" spans="1:38">
      <c r="A26" s="145"/>
      <c r="R26" s="85"/>
      <c r="S26" s="86"/>
      <c r="T26" s="87"/>
      <c r="U26" s="86"/>
      <c r="V26" s="86"/>
      <c r="W26" s="86"/>
      <c r="X26" s="88" t="s">
        <v>503</v>
      </c>
      <c r="Y26" s="89" t="s">
        <v>504</v>
      </c>
      <c r="AA26" s="125"/>
      <c r="AB26" s="86"/>
      <c r="AC26" s="86"/>
      <c r="AD26" s="86"/>
      <c r="AE26" s="88" t="s">
        <v>503</v>
      </c>
      <c r="AF26" s="89" t="s">
        <v>504</v>
      </c>
    </row>
    <row r="27" spans="1:38">
      <c r="A27" s="145" t="s">
        <v>544</v>
      </c>
      <c r="R27" s="90" t="str">
        <f>+IF(X27&gt;1,$A$2,"")</f>
        <v/>
      </c>
      <c r="S27" s="91" t="s">
        <v>507</v>
      </c>
      <c r="T27" s="92" t="s">
        <v>518</v>
      </c>
      <c r="U27" s="93"/>
      <c r="V27" s="94"/>
      <c r="W27" s="94"/>
      <c r="X27" s="95">
        <f>+IF(AND(E23=0,E22&gt;1),AD22-E22,0)</f>
        <v>0</v>
      </c>
      <c r="Y27" s="96"/>
      <c r="AA27" s="123" t="s">
        <v>507</v>
      </c>
      <c r="AB27" s="122" t="s">
        <v>508</v>
      </c>
      <c r="AC27" s="94"/>
      <c r="AD27" s="94"/>
      <c r="AE27" s="126">
        <f>+IF(AH22&lt;0,0,AH22)</f>
        <v>0</v>
      </c>
      <c r="AF27" s="96"/>
    </row>
    <row r="28" spans="1:38" ht="13.5" thickBot="1">
      <c r="A28" s="145" t="s">
        <v>545</v>
      </c>
      <c r="R28" s="97"/>
      <c r="S28" s="98"/>
      <c r="T28" s="99" t="s">
        <v>507</v>
      </c>
      <c r="U28" s="99" t="s">
        <v>508</v>
      </c>
      <c r="V28" s="98"/>
      <c r="W28" s="98"/>
      <c r="X28" s="100"/>
      <c r="Y28" s="101">
        <f>+IF(AND(E23=0,E22&gt;1),AE22-AB22-(E22-K22),)</f>
        <v>0</v>
      </c>
      <c r="AA28" s="127"/>
      <c r="AB28" s="105" t="s">
        <v>514</v>
      </c>
      <c r="AC28" s="124" t="s">
        <v>507</v>
      </c>
      <c r="AD28" s="105" t="s">
        <v>519</v>
      </c>
      <c r="AE28" s="98"/>
      <c r="AF28" s="101">
        <f>+AE27</f>
        <v>0</v>
      </c>
    </row>
    <row r="29" spans="1:38" ht="13.5" thickBot="1">
      <c r="A29" s="145" t="s">
        <v>525</v>
      </c>
      <c r="T29"/>
      <c r="U29" s="46"/>
    </row>
    <row r="30" spans="1:38">
      <c r="A30" s="145" t="s">
        <v>523</v>
      </c>
      <c r="R30" s="85"/>
      <c r="S30" s="102" t="str">
        <f>+T28</f>
        <v>698.2023.12</v>
      </c>
      <c r="T30" s="102" t="str">
        <f>+U28</f>
        <v>ENF. DÜZ. HESABI</v>
      </c>
      <c r="U30" s="87"/>
      <c r="V30" s="86"/>
      <c r="W30" s="86"/>
      <c r="X30" s="103">
        <f>+Y28</f>
        <v>0</v>
      </c>
      <c r="Y30" s="104"/>
      <c r="AA30" s="128" t="s">
        <v>515</v>
      </c>
      <c r="AB30" s="108" t="s">
        <v>512</v>
      </c>
      <c r="AC30" s="87"/>
      <c r="AD30" s="86"/>
      <c r="AE30" s="103">
        <f>+AE27</f>
        <v>0</v>
      </c>
      <c r="AF30" s="104"/>
    </row>
    <row r="31" spans="1:38" ht="13.5" thickBot="1">
      <c r="A31" s="145" t="s">
        <v>546</v>
      </c>
      <c r="R31" s="97"/>
      <c r="S31" s="98"/>
      <c r="T31" s="105" t="s">
        <v>521</v>
      </c>
      <c r="U31" s="99" t="s">
        <v>513</v>
      </c>
      <c r="V31" s="98"/>
      <c r="W31" s="98"/>
      <c r="X31" s="98"/>
      <c r="Y31" s="101">
        <f>+Y28</f>
        <v>0</v>
      </c>
      <c r="AA31" s="127"/>
      <c r="AB31" s="100" t="str">
        <f>+AA27</f>
        <v>698.2023.12</v>
      </c>
      <c r="AC31" s="99" t="str">
        <f>+AB27</f>
        <v>ENF. DÜZ. HESABI</v>
      </c>
      <c r="AD31" s="98"/>
      <c r="AE31" s="98"/>
      <c r="AF31" s="101">
        <f>+AE30</f>
        <v>0</v>
      </c>
    </row>
    <row r="32" spans="1:38" ht="13.5" thickBot="1"/>
    <row r="33" spans="1:32">
      <c r="A33" s="152" t="s">
        <v>532</v>
      </c>
      <c r="B33" s="153"/>
      <c r="R33" s="85"/>
      <c r="S33" s="86"/>
      <c r="T33" s="87"/>
      <c r="U33" s="86"/>
      <c r="V33" s="86"/>
      <c r="W33" s="86"/>
      <c r="X33" s="88" t="s">
        <v>503</v>
      </c>
      <c r="Y33" s="89" t="s">
        <v>504</v>
      </c>
      <c r="AA33" s="125"/>
      <c r="AB33" s="86"/>
      <c r="AC33" s="86"/>
      <c r="AD33" s="86"/>
      <c r="AE33" s="88" t="s">
        <v>503</v>
      </c>
      <c r="AF33" s="89" t="s">
        <v>504</v>
      </c>
    </row>
    <row r="34" spans="1:32">
      <c r="A34" s="145" t="s">
        <v>531</v>
      </c>
      <c r="R34" s="90"/>
      <c r="S34" s="91" t="s">
        <v>507</v>
      </c>
      <c r="T34" s="92" t="str">
        <f>+U28</f>
        <v>ENF. DÜZ. HESABI</v>
      </c>
      <c r="U34" s="93"/>
      <c r="V34" s="94"/>
      <c r="W34" s="94"/>
      <c r="X34" s="95">
        <f>+IF(AND(F23=0,F22&gt;1),AD22-F22,0)</f>
        <v>0</v>
      </c>
      <c r="Y34" s="96"/>
      <c r="AA34" s="147" t="s">
        <v>514</v>
      </c>
      <c r="AB34" s="122" t="s">
        <v>507</v>
      </c>
      <c r="AC34" s="92" t="s">
        <v>519</v>
      </c>
      <c r="AD34" s="94"/>
      <c r="AE34" s="126">
        <f>+AF35</f>
        <v>0</v>
      </c>
      <c r="AF34" s="96"/>
    </row>
    <row r="35" spans="1:32" ht="13.5" thickBot="1">
      <c r="A35" s="145" t="s">
        <v>533</v>
      </c>
      <c r="R35" s="97"/>
      <c r="S35" s="106">
        <v>502</v>
      </c>
      <c r="T35" s="99" t="s">
        <v>507</v>
      </c>
      <c r="U35" s="99" t="s">
        <v>519</v>
      </c>
      <c r="V35" s="98"/>
      <c r="W35" s="98"/>
      <c r="X35" s="100"/>
      <c r="Y35" s="101">
        <f>+IF(AND(F23=0,F22),AE22-AB22-(F22-K22),0)</f>
        <v>0</v>
      </c>
      <c r="AA35" s="127"/>
      <c r="AB35" s="98"/>
      <c r="AC35" s="124" t="s">
        <v>507</v>
      </c>
      <c r="AD35" s="99" t="s">
        <v>508</v>
      </c>
      <c r="AE35" s="98"/>
      <c r="AF35" s="101">
        <f>+IF(AH22&lt;0,-AH22,0)</f>
        <v>0</v>
      </c>
    </row>
    <row r="36" spans="1:32" ht="13.5" thickBot="1">
      <c r="A36" s="145" t="s">
        <v>534</v>
      </c>
    </row>
    <row r="37" spans="1:32">
      <c r="A37" s="145" t="s">
        <v>535</v>
      </c>
      <c r="R37" s="85"/>
      <c r="S37" s="107" t="s">
        <v>520</v>
      </c>
      <c r="T37" s="108" t="s">
        <v>512</v>
      </c>
      <c r="U37" s="87"/>
      <c r="V37" s="86"/>
      <c r="W37" s="86"/>
      <c r="X37" s="103">
        <f>+Y35</f>
        <v>0</v>
      </c>
      <c r="Y37" s="104"/>
      <c r="AA37" s="85" t="str">
        <f>+AB34</f>
        <v>698.2023.12</v>
      </c>
      <c r="AB37" s="108" t="str">
        <f>+AD35</f>
        <v>ENF. DÜZ. HESABI</v>
      </c>
      <c r="AC37" s="86"/>
      <c r="AD37" s="86"/>
      <c r="AE37" s="103">
        <f>+AF35</f>
        <v>0</v>
      </c>
      <c r="AF37" s="104"/>
    </row>
    <row r="38" spans="1:32" ht="13.5" thickBot="1">
      <c r="A38" s="145" t="s">
        <v>536</v>
      </c>
      <c r="R38" s="97"/>
      <c r="S38" s="98"/>
      <c r="T38" s="100" t="str">
        <f>+T35</f>
        <v>698.2023.12</v>
      </c>
      <c r="U38" s="99" t="str">
        <f>+T34</f>
        <v>ENF. DÜZ. HESABI</v>
      </c>
      <c r="V38" s="98"/>
      <c r="W38" s="98"/>
      <c r="X38" s="98"/>
      <c r="Y38" s="101">
        <f>+Y35</f>
        <v>0</v>
      </c>
      <c r="AA38" s="127"/>
      <c r="AB38" s="105" t="s">
        <v>528</v>
      </c>
      <c r="AC38" s="99" t="s">
        <v>529</v>
      </c>
      <c r="AD38" s="100"/>
      <c r="AE38" s="98"/>
      <c r="AF38" s="101">
        <f>+AE34</f>
        <v>0</v>
      </c>
    </row>
    <row r="39" spans="1:32" ht="13.5" thickBot="1">
      <c r="A39" s="144" t="s">
        <v>537</v>
      </c>
    </row>
    <row r="40" spans="1:32">
      <c r="A40" s="144"/>
      <c r="R40" s="85"/>
      <c r="S40" s="87"/>
      <c r="T40" s="86"/>
      <c r="U40" s="87"/>
      <c r="V40" s="86"/>
      <c r="W40" s="86"/>
      <c r="X40" s="109" t="s">
        <v>506</v>
      </c>
      <c r="Y40" s="110" t="s">
        <v>506</v>
      </c>
      <c r="AA40" s="125"/>
      <c r="AB40" s="86"/>
      <c r="AC40" s="86"/>
      <c r="AD40" s="86"/>
      <c r="AE40" s="109" t="s">
        <v>506</v>
      </c>
      <c r="AF40" s="110" t="s">
        <v>506</v>
      </c>
    </row>
    <row r="41" spans="1:32">
      <c r="A41" s="144"/>
      <c r="R41" s="111"/>
      <c r="S41" s="112">
        <v>500</v>
      </c>
      <c r="T41" s="94"/>
      <c r="U41" s="93"/>
      <c r="V41" s="94"/>
      <c r="W41" s="94"/>
      <c r="X41" s="113">
        <f>+IF(X27&lt;&gt;0,E22,0)</f>
        <v>0</v>
      </c>
      <c r="Y41" s="114">
        <f>+IF(Y35&lt;&gt;0,F22,0)</f>
        <v>0</v>
      </c>
      <c r="AA41" s="129"/>
      <c r="AB41" s="94" t="str">
        <f>+AB28</f>
        <v>257.xxx.</v>
      </c>
      <c r="AC41" s="94"/>
      <c r="AD41" s="94"/>
      <c r="AE41" s="94"/>
      <c r="AF41" s="115">
        <f>+M22</f>
        <v>0</v>
      </c>
    </row>
    <row r="42" spans="1:32">
      <c r="R42" s="111"/>
      <c r="S42" s="112" t="str">
        <f>+IF(X27&gt;1,CONCATENATE(R27&amp;"."&amp;S27),CONCATENATE(S35&amp;"."&amp;T35))</f>
        <v>502.698.2023.12</v>
      </c>
      <c r="T42" s="94"/>
      <c r="U42" s="93"/>
      <c r="V42" s="94"/>
      <c r="W42" s="94"/>
      <c r="X42" s="95">
        <f>+X27</f>
        <v>0</v>
      </c>
      <c r="Y42" s="115">
        <f>+Y35</f>
        <v>0</v>
      </c>
      <c r="AA42" s="129"/>
      <c r="AB42" s="112" t="str">
        <f>CONCATENATE(AB28&amp;"."&amp;AC28)</f>
        <v>257.xxx..698.2023.12</v>
      </c>
      <c r="AC42" s="94" t="str">
        <f>+AD28</f>
        <v>……. HS. ENF. DÜZ. FARKI</v>
      </c>
      <c r="AD42" s="94"/>
      <c r="AE42" s="94"/>
      <c r="AF42" s="115">
        <f>+AH22</f>
        <v>0</v>
      </c>
    </row>
    <row r="43" spans="1:32">
      <c r="R43" s="111"/>
      <c r="S43" s="93"/>
      <c r="T43" s="94"/>
      <c r="U43" s="93"/>
      <c r="V43" s="94"/>
      <c r="W43" s="94"/>
      <c r="X43" s="113">
        <f>SUM(X41:X42)</f>
        <v>0</v>
      </c>
      <c r="Y43" s="116">
        <f>SUM(Y41:Y42)</f>
        <v>0</v>
      </c>
      <c r="AA43" s="129"/>
      <c r="AB43" s="94"/>
      <c r="AC43" s="94"/>
      <c r="AD43" s="94"/>
      <c r="AE43" s="94"/>
      <c r="AF43" s="130">
        <f>+AG22</f>
        <v>0</v>
      </c>
    </row>
    <row r="44" spans="1:32" ht="13.5" thickBot="1">
      <c r="R44" s="97"/>
      <c r="S44" s="100"/>
      <c r="T44" s="105"/>
      <c r="U44" s="105"/>
      <c r="V44" s="105"/>
      <c r="W44" s="119" t="s">
        <v>505</v>
      </c>
      <c r="X44" s="120">
        <f>+IF(X43=0,0,X43-AD22)</f>
        <v>0</v>
      </c>
      <c r="Y44" s="121">
        <f>+IF(Y43=0,0,AD22-Y43)</f>
        <v>0</v>
      </c>
      <c r="AA44" s="127"/>
      <c r="AB44" s="98"/>
      <c r="AC44" s="98"/>
      <c r="AD44" s="119" t="s">
        <v>505</v>
      </c>
      <c r="AE44" s="119"/>
      <c r="AF44" s="131">
        <f>+AF41+AF42-AF43</f>
        <v>0</v>
      </c>
    </row>
  </sheetData>
  <dataValidations count="1">
    <dataValidation type="list" allowBlank="1" showInputMessage="1" showErrorMessage="1" sqref="AI22 H2:J21" xr:uid="{00000000-0002-0000-0500-000000000000}">
      <formula1>"E, H"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AL48"/>
  <sheetViews>
    <sheetView zoomScale="90" zoomScaleNormal="90" workbookViewId="0">
      <pane ySplit="3" topLeftCell="A4" activePane="bottomLeft" state="frozen"/>
      <selection pane="bottomLeft" activeCell="K2" sqref="K2:K25"/>
    </sheetView>
  </sheetViews>
  <sheetFormatPr defaultRowHeight="12.75"/>
  <cols>
    <col min="1" max="1" width="8.359375" style="42" customWidth="1"/>
    <col min="2" max="2" width="13.6171875" style="42" bestFit="1" customWidth="1"/>
    <col min="3" max="3" width="12.67578125" style="42" bestFit="1" customWidth="1"/>
    <col min="4" max="4" width="17.6640625" style="24" customWidth="1"/>
    <col min="5" max="5" width="15.37109375" style="43" bestFit="1" customWidth="1"/>
    <col min="6" max="6" width="13.75390625" style="43" customWidth="1"/>
    <col min="7" max="7" width="4.04296875" style="68" customWidth="1"/>
    <col min="8" max="8" width="11.59375" style="174" customWidth="1"/>
    <col min="9" max="9" width="8.359375" style="118" bestFit="1" customWidth="1"/>
    <col min="10" max="10" width="11.0546875" style="118" customWidth="1"/>
    <col min="11" max="11" width="15.37109375" customWidth="1"/>
    <col min="12" max="13" width="16.71875" customWidth="1"/>
    <col min="14" max="14" width="11.59375" bestFit="1" customWidth="1"/>
    <col min="15" max="15" width="12.13671875" bestFit="1" customWidth="1"/>
    <col min="16" max="16" width="10.3828125" customWidth="1"/>
    <col min="17" max="17" width="10.515625" customWidth="1"/>
    <col min="18" max="18" width="11.59375" style="46" customWidth="1"/>
    <col min="19" max="19" width="15.77734375" bestFit="1" customWidth="1"/>
    <col min="20" max="20" width="15.37109375" style="46" customWidth="1"/>
    <col min="21" max="21" width="15.37109375" bestFit="1" customWidth="1"/>
    <col min="22" max="22" width="11.59375" customWidth="1"/>
    <col min="23" max="23" width="12.67578125" bestFit="1" customWidth="1"/>
    <col min="24" max="24" width="14.42578125" bestFit="1" customWidth="1"/>
    <col min="25" max="25" width="14.29296875" bestFit="1" customWidth="1"/>
    <col min="26" max="26" width="13.75390625" bestFit="1" customWidth="1"/>
    <col min="27" max="27" width="12.67578125" bestFit="1" customWidth="1"/>
    <col min="28" max="28" width="13.21484375" customWidth="1"/>
    <col min="29" max="29" width="14.29296875" bestFit="1" customWidth="1"/>
    <col min="30" max="30" width="14.42578125" customWidth="1"/>
    <col min="31" max="32" width="16.046875" customWidth="1"/>
    <col min="33" max="33" width="15.91015625" style="25" customWidth="1"/>
    <col min="34" max="34" width="12.9453125" customWidth="1"/>
    <col min="35" max="35" width="14.0234375" customWidth="1"/>
    <col min="36" max="36" width="14.5625" customWidth="1"/>
    <col min="37" max="37" width="12.9453125" customWidth="1"/>
    <col min="38" max="38" width="55.828125" bestFit="1" customWidth="1"/>
  </cols>
  <sheetData>
    <row r="1" spans="1:38" s="23" customFormat="1" ht="55.15" customHeight="1">
      <c r="A1" s="51" t="s">
        <v>0</v>
      </c>
      <c r="B1" s="51" t="s">
        <v>110</v>
      </c>
      <c r="C1" s="51" t="s">
        <v>481</v>
      </c>
      <c r="D1" s="52" t="s">
        <v>470</v>
      </c>
      <c r="E1" s="53" t="s">
        <v>471</v>
      </c>
      <c r="F1" s="53" t="s">
        <v>472</v>
      </c>
      <c r="G1" s="59"/>
      <c r="H1" s="188" t="s">
        <v>510</v>
      </c>
      <c r="I1" s="188" t="s">
        <v>480</v>
      </c>
      <c r="J1" s="188" t="s">
        <v>524</v>
      </c>
      <c r="K1" s="189" t="s">
        <v>477</v>
      </c>
      <c r="L1" s="189" t="s">
        <v>476</v>
      </c>
      <c r="M1" s="188" t="s">
        <v>498</v>
      </c>
      <c r="N1" s="189" t="s">
        <v>490</v>
      </c>
      <c r="O1" s="189" t="s">
        <v>491</v>
      </c>
      <c r="P1" s="189" t="s">
        <v>492</v>
      </c>
      <c r="Q1" s="189" t="s">
        <v>492</v>
      </c>
      <c r="R1" s="189" t="s">
        <v>495</v>
      </c>
      <c r="S1" s="189" t="s">
        <v>548</v>
      </c>
      <c r="T1" s="189" t="s">
        <v>549</v>
      </c>
      <c r="U1" s="189" t="s">
        <v>494</v>
      </c>
      <c r="V1" s="189" t="s">
        <v>493</v>
      </c>
      <c r="W1" s="189" t="s">
        <v>502</v>
      </c>
      <c r="X1" s="189" t="s">
        <v>487</v>
      </c>
      <c r="Y1" s="189" t="s">
        <v>486</v>
      </c>
      <c r="Z1" s="189" t="s">
        <v>488</v>
      </c>
      <c r="AA1" s="190" t="s">
        <v>485</v>
      </c>
      <c r="AB1" s="190" t="s">
        <v>480</v>
      </c>
      <c r="AC1" s="189" t="s">
        <v>489</v>
      </c>
      <c r="AD1" s="189" t="s">
        <v>478</v>
      </c>
      <c r="AE1" s="189" t="s">
        <v>479</v>
      </c>
      <c r="AF1" s="190" t="s">
        <v>497</v>
      </c>
      <c r="AG1" s="189" t="s">
        <v>499</v>
      </c>
      <c r="AH1" s="189" t="s">
        <v>500</v>
      </c>
      <c r="AI1" s="188" t="s">
        <v>527</v>
      </c>
      <c r="AJ1" s="190" t="s">
        <v>509</v>
      </c>
      <c r="AK1" s="190" t="s">
        <v>526</v>
      </c>
      <c r="AL1" s="192" t="s">
        <v>541</v>
      </c>
    </row>
    <row r="2" spans="1:38">
      <c r="A2" s="66"/>
      <c r="C2" s="187"/>
      <c r="D2" s="150"/>
      <c r="E2" s="68"/>
      <c r="F2" s="151"/>
      <c r="G2" s="58"/>
      <c r="H2" s="169" t="s">
        <v>482</v>
      </c>
      <c r="I2" s="170" t="s">
        <v>483</v>
      </c>
      <c r="J2" s="169" t="s">
        <v>482</v>
      </c>
      <c r="K2" s="82">
        <f>+IF(H2="E",IF(E2&gt;0,E2-F2,F2-E2),0)</f>
        <v>0</v>
      </c>
      <c r="L2" s="83" t="str">
        <f>IF(C2&lt;&gt;"",IF(YEAR(C2)&lt;=2004,"31.12.2004",+IF(C2&lt;&gt;"",C2,"")),"")</f>
        <v/>
      </c>
      <c r="M2" s="39"/>
      <c r="N2" s="40" t="str">
        <f t="shared" ref="N2:N3" si="0">IF(L2="","",DATE(YEAR(L2),MONTH(L2),1))</f>
        <v/>
      </c>
      <c r="O2" s="41" t="str">
        <f>IFERROR(VLOOKUP(N2,Endeks!A:B,2,0),"")</f>
        <v/>
      </c>
      <c r="P2" s="146" t="str">
        <f>+IF(K2=0,"","31.12.2023")</f>
        <v/>
      </c>
      <c r="Q2" s="47" t="str">
        <f t="shared" ref="Q2:Q3" si="1">+IFERROR(DATE(YEAR(P2),MONTH(P2),1),"")</f>
        <v/>
      </c>
      <c r="R2" s="45" t="e">
        <f>+VLOOKUP(Q2,Endeks!A:B,2,0)</f>
        <v>#N/A</v>
      </c>
      <c r="S2" s="47" t="str">
        <f t="shared" ref="S2" si="2">IF(L2&lt;&gt;"",IF(I2="E",DATE(YEAR(L2)-1,12,1),"0"),"")</f>
        <v/>
      </c>
      <c r="T2" s="45" t="str">
        <f>IF(I2="E",VLOOKUP(S2,Endeks!A:B,2,0),"0")</f>
        <v>0</v>
      </c>
      <c r="U2" s="47" t="str">
        <f>IF(L2&lt;&gt;"",IF(I2="E",DATE(YEAR(L2),12,1),"0"),"")</f>
        <v/>
      </c>
      <c r="V2" s="45" t="str">
        <f>IF(I2="E",VLOOKUP(U2,Endeks!A:B,2,0),"0")</f>
        <v>0</v>
      </c>
      <c r="W2" s="48" t="str">
        <f t="shared" ref="W2" si="3">+IF(I2="E",ROUND((V2-T2)/T2,5),"0")</f>
        <v>0</v>
      </c>
      <c r="X2" s="47" t="str">
        <f t="shared" ref="X2" si="4">+IFERROR(IF(I2="E",DATE(YEAR(S2)+1,1,1),"0"),"")</f>
        <v>0</v>
      </c>
      <c r="Y2" s="45" t="str">
        <f>+IF(I2="E",VLOOKUP(X2,OTKF!A:B,2,0),"0")</f>
        <v>0</v>
      </c>
      <c r="Z2" s="48" t="str">
        <f t="shared" ref="Z2:Z3" si="5">+IFERROR(ROUND(W2/Y2,5),"0")</f>
        <v>0</v>
      </c>
      <c r="AA2" s="84">
        <f>+IFERROR(IF(I2="e",IF(Z2&gt;=1,0,K2-(K2*Z2)),0),0)</f>
        <v>0</v>
      </c>
      <c r="AB2" s="84">
        <f>+IFERROR(IF(I2="e",IF(Z2&gt;=1,K2,K2*Z2),0),0)</f>
        <v>0</v>
      </c>
      <c r="AC2" s="137">
        <f>+IFERROR(IF(H2="E",ROUND((1+(R2-O2)/O2),5)),0)</f>
        <v>0</v>
      </c>
      <c r="AD2" s="84">
        <f>+IFERROR(IF(I2="E",AA2*AC2,K2*AC2),0)</f>
        <v>0</v>
      </c>
      <c r="AE2" s="84">
        <f>+IF(AD2&gt;1,IF(I2="E",AD2-AA2,AD2-K2),0)</f>
        <v>0</v>
      </c>
      <c r="AF2" s="199">
        <f>+IFERROR(IF(J2="E",1+(AD2-K2)/K2,0),0)</f>
        <v>0</v>
      </c>
      <c r="AG2" s="84">
        <f>ROUND(+IFERROR(IF(J2="E",AF2*M2,0),0),2)</f>
        <v>0</v>
      </c>
      <c r="AH2" s="84">
        <f>+IFERROR(IF(AG2&gt;1,AG2-M2,0),0)</f>
        <v>0</v>
      </c>
      <c r="AI2" s="166"/>
      <c r="AJ2" s="175">
        <f>+IFERROR(IF(AND(I2="e",AI2="H"),M2/K2*AB2,0),0)</f>
        <v>0</v>
      </c>
      <c r="AK2" s="175">
        <f>+IF(M2&gt;0,AB2-AJ2,0)</f>
        <v>0</v>
      </c>
      <c r="AL2" s="184" t="str">
        <f t="shared" ref="AL2:AL25" si="6">+IF(AND(J2="E",M2=0),"İlgili yılın tutarına isabet eden amortismanını hesaplayıp giriniz","")</f>
        <v>İlgili yılın tutarına isabet eden amortismanını hesaplayıp giriniz</v>
      </c>
    </row>
    <row r="3" spans="1:38">
      <c r="A3" s="66"/>
      <c r="C3" s="187"/>
      <c r="D3" s="150"/>
      <c r="E3" s="68"/>
      <c r="F3" s="151"/>
      <c r="G3" s="58"/>
      <c r="H3" s="169" t="s">
        <v>482</v>
      </c>
      <c r="I3" s="170" t="s">
        <v>483</v>
      </c>
      <c r="J3" s="169" t="s">
        <v>482</v>
      </c>
      <c r="K3" s="82">
        <f t="shared" ref="K3:K25" si="7">+IF(H3="E",IF(E3&gt;0,E3-F3,F3-E3),0)</f>
        <v>0</v>
      </c>
      <c r="L3" s="83" t="str">
        <f t="shared" ref="L3:L25" si="8">IF(C3&lt;&gt;"",IF(YEAR(C3)&lt;=2004,"31.12.2004",+IF(C3&lt;&gt;"",C3,"")),"")</f>
        <v/>
      </c>
      <c r="M3" s="39"/>
      <c r="N3" s="40" t="str">
        <f t="shared" si="0"/>
        <v/>
      </c>
      <c r="O3" s="41" t="str">
        <f>IFERROR(VLOOKUP(N3,Endeks!A:B,2,0),"")</f>
        <v/>
      </c>
      <c r="P3" s="146" t="str">
        <f t="shared" ref="P3" si="9">+IF(K3=0,"","31.12.2023")</f>
        <v/>
      </c>
      <c r="Q3" s="47" t="str">
        <f t="shared" si="1"/>
        <v/>
      </c>
      <c r="R3" s="45" t="e">
        <f>+VLOOKUP(Q3,Endeks!A:B,2,0)</f>
        <v>#N/A</v>
      </c>
      <c r="S3" s="47" t="str">
        <f t="shared" ref="S3" si="10">IF(L3&lt;&gt;"",IF(I3="E",DATE(YEAR(L3)-1,12,1),"0"),"")</f>
        <v/>
      </c>
      <c r="T3" s="45" t="str">
        <f>IF(I3="E",VLOOKUP(S3,Endeks!A:B,2,0),"0")</f>
        <v>0</v>
      </c>
      <c r="U3" s="47" t="str">
        <f>IF(L3&lt;&gt;"",IF(I3="E",DATE(YEAR(L3),12,1),"0"),"")</f>
        <v/>
      </c>
      <c r="V3" s="45" t="str">
        <f>IF(I3="E",VLOOKUP(U3,Endeks!A:B,2,0),"0")</f>
        <v>0</v>
      </c>
      <c r="W3" s="48" t="str">
        <f t="shared" ref="W3" si="11">+IF(I3="E",ROUND((V3-T3)/T3,5),"0")</f>
        <v>0</v>
      </c>
      <c r="X3" s="47" t="str">
        <f t="shared" ref="X3" si="12">+IFERROR(IF(I3="E",DATE(YEAR(S3)+1,1,1),"0"),"")</f>
        <v>0</v>
      </c>
      <c r="Y3" s="45" t="str">
        <f>+IF(I3="E",VLOOKUP(X3,OTKF!A:B,2,0),"0")</f>
        <v>0</v>
      </c>
      <c r="Z3" s="48" t="str">
        <f t="shared" si="5"/>
        <v>0</v>
      </c>
      <c r="AA3" s="84">
        <f t="shared" ref="AA3" si="13">+IFERROR(IF(I3="e",IF(Z3&gt;=1,0,K3-(K3*Z3)),0),0)</f>
        <v>0</v>
      </c>
      <c r="AB3" s="84">
        <f t="shared" ref="AB3" si="14">+IFERROR(IF(I3="e",IF(Z3&gt;=1,K3,K3*Z3),0),0)</f>
        <v>0</v>
      </c>
      <c r="AC3" s="137">
        <f t="shared" ref="AC3" si="15">+IFERROR(IF(H3="E",ROUND((1+(R3-O3)/O3),5)),0)</f>
        <v>0</v>
      </c>
      <c r="AD3" s="84">
        <f t="shared" ref="AD3" si="16">+IFERROR(IF(I3="E",AA3*AC3,K3*AC3),0)</f>
        <v>0</v>
      </c>
      <c r="AE3" s="84">
        <f t="shared" ref="AE3" si="17">+IF(AD3&gt;1,IF(I3="E",AD3-AA3,AD3-K3),0)</f>
        <v>0</v>
      </c>
      <c r="AF3" s="199">
        <f t="shared" ref="AF3:AF25" si="18">+IFERROR(IF(J3="E",1+(AD3-K3)/K3,0),0)</f>
        <v>0</v>
      </c>
      <c r="AG3" s="84">
        <f t="shared" ref="AG3:AG25" si="19">ROUND(+IFERROR(IF(J3="E",AF3*M3,0),0),2)</f>
        <v>0</v>
      </c>
      <c r="AH3" s="84">
        <f t="shared" ref="AH3" si="20">+IFERROR(IF(AG3&gt;1,AG3-M3,0),0)</f>
        <v>0</v>
      </c>
      <c r="AI3" s="166" t="s">
        <v>483</v>
      </c>
      <c r="AJ3" s="175">
        <f>+IFERROR(IF(AND(I3="e",AI3="H"),M3/K3*AB3,0),0)</f>
        <v>0</v>
      </c>
      <c r="AK3" s="175">
        <f>+IF(M3&gt;0,AB3-AJ3,0)</f>
        <v>0</v>
      </c>
      <c r="AL3" s="184" t="str">
        <f t="shared" si="6"/>
        <v>İlgili yılın tutarına isabet eden amortismanını hesaplayıp giriniz</v>
      </c>
    </row>
    <row r="4" spans="1:38" ht="15">
      <c r="A4" s="66"/>
      <c r="B4" s="44"/>
      <c r="C4" s="187"/>
      <c r="D4" s="150"/>
      <c r="E4" s="68"/>
      <c r="F4" s="151"/>
      <c r="G4" s="58"/>
      <c r="H4" s="169" t="s">
        <v>482</v>
      </c>
      <c r="I4" s="170" t="s">
        <v>483</v>
      </c>
      <c r="J4" s="169" t="s">
        <v>482</v>
      </c>
      <c r="K4" s="82">
        <f t="shared" si="7"/>
        <v>0</v>
      </c>
      <c r="L4" s="83" t="str">
        <f t="shared" si="8"/>
        <v/>
      </c>
      <c r="M4" s="39"/>
      <c r="N4" s="40" t="str">
        <f t="shared" ref="N4:N25" si="21">IF(L4="","",DATE(YEAR(L4),MONTH(L4),1))</f>
        <v/>
      </c>
      <c r="O4" s="41" t="str">
        <f>IFERROR(VLOOKUP(N4,Endeks!A:B,2,0),"")</f>
        <v/>
      </c>
      <c r="P4" s="146" t="str">
        <f t="shared" ref="P4:P25" si="22">+IF(K4=0,"","31.12.2023")</f>
        <v/>
      </c>
      <c r="Q4" s="47" t="str">
        <f t="shared" ref="Q4:Q25" si="23">+IFERROR(DATE(YEAR(P4),MONTH(P4),1),"")</f>
        <v/>
      </c>
      <c r="R4" s="45" t="e">
        <f>+VLOOKUP(Q4,Endeks!A:B,2,0)</f>
        <v>#N/A</v>
      </c>
      <c r="S4" s="47" t="str">
        <f t="shared" ref="S4:S25" si="24">IF(L4&lt;&gt;"",IF(I4="E",DATE(YEAR(L4)-1,12,1),"0"),"")</f>
        <v/>
      </c>
      <c r="T4" s="45" t="str">
        <f>IF(I4="E",VLOOKUP(S4,Endeks!A:B,2,0),"0")</f>
        <v>0</v>
      </c>
      <c r="U4" s="47" t="str">
        <f t="shared" ref="U4:U25" si="25">IF(L4&lt;&gt;"",IF(I4="E",DATE(YEAR(L4),12,1),"0"),"")</f>
        <v/>
      </c>
      <c r="V4" s="45" t="str">
        <f>IF(I4="E",VLOOKUP(U4,Endeks!A:B,2,0),"0")</f>
        <v>0</v>
      </c>
      <c r="W4" s="48" t="str">
        <f t="shared" ref="W4:W25" si="26">+IF(I4="E",ROUND((V4-T4)/T4,5),"0")</f>
        <v>0</v>
      </c>
      <c r="X4" s="47" t="str">
        <f t="shared" ref="X4:X25" si="27">+IFERROR(IF(I4="E",DATE(YEAR(S4)+1,1,1),"0"),"")</f>
        <v>0</v>
      </c>
      <c r="Y4" s="45" t="str">
        <f>+IF(I4="E",VLOOKUP(X4,OTKF!A:B,2,0),"0")</f>
        <v>0</v>
      </c>
      <c r="Z4" s="48" t="str">
        <f t="shared" ref="Z4:Z25" si="28">+IFERROR(ROUND(W4/Y4,5),"0")</f>
        <v>0</v>
      </c>
      <c r="AA4" s="84">
        <f t="shared" ref="AA4:AA25" si="29">+IFERROR(IF(I4="e",IF(Z4&gt;=1,0,K4-(K4*Z4)),0),0)</f>
        <v>0</v>
      </c>
      <c r="AB4" s="84">
        <f t="shared" ref="AB4:AB25" si="30">+IFERROR(IF(I4="e",IF(Z4&gt;=1,K4,K4*Z4),0),0)</f>
        <v>0</v>
      </c>
      <c r="AC4" s="137">
        <f t="shared" ref="AC4:AC25" si="31">+IFERROR(IF(H4="E",ROUND((1+(R4-O4)/O4),5)),0)</f>
        <v>0</v>
      </c>
      <c r="AD4" s="84">
        <f t="shared" ref="AD4:AD25" si="32">+IFERROR(IF(I4="E",AA4*AC4,K4*AC4),0)</f>
        <v>0</v>
      </c>
      <c r="AE4" s="84">
        <f t="shared" ref="AE4:AE25" si="33">+IF(AD4&gt;1,IF(I4="E",AD4-AA4,AD4-K4),0)</f>
        <v>0</v>
      </c>
      <c r="AF4" s="199">
        <f t="shared" si="18"/>
        <v>0</v>
      </c>
      <c r="AG4" s="84">
        <f t="shared" si="19"/>
        <v>0</v>
      </c>
      <c r="AH4" s="84">
        <f t="shared" ref="AH4:AH25" si="34">+IFERROR(IF(AG4&gt;1,AG4-M4,0),0)</f>
        <v>0</v>
      </c>
      <c r="AI4" s="166"/>
      <c r="AJ4" s="175">
        <f t="shared" ref="AJ4:AJ25" si="35">+IFERROR(IF(AND(I4="e",AI4="H"),M4/K4*AB4,0),0)</f>
        <v>0</v>
      </c>
      <c r="AK4" s="175">
        <f t="shared" ref="AK4:AK25" si="36">+IF(M4&gt;0,AB4-AJ4,0)</f>
        <v>0</v>
      </c>
      <c r="AL4" s="184" t="str">
        <f t="shared" si="6"/>
        <v>İlgili yılın tutarına isabet eden amortismanını hesaplayıp giriniz</v>
      </c>
    </row>
    <row r="5" spans="1:38" ht="15">
      <c r="A5" s="148"/>
      <c r="B5" s="44"/>
      <c r="C5" s="164"/>
      <c r="D5" s="44"/>
      <c r="F5" s="151"/>
      <c r="G5" s="58"/>
      <c r="H5" s="169" t="s">
        <v>482</v>
      </c>
      <c r="I5" s="170" t="s">
        <v>483</v>
      </c>
      <c r="J5" s="169" t="s">
        <v>482</v>
      </c>
      <c r="K5" s="82">
        <f t="shared" si="7"/>
        <v>0</v>
      </c>
      <c r="L5" s="83" t="str">
        <f t="shared" si="8"/>
        <v/>
      </c>
      <c r="M5" s="39"/>
      <c r="N5" s="40" t="str">
        <f t="shared" si="21"/>
        <v/>
      </c>
      <c r="O5" s="41" t="str">
        <f>IFERROR(VLOOKUP(N5,Endeks!A:B,2,0),"")</f>
        <v/>
      </c>
      <c r="P5" s="146" t="str">
        <f t="shared" si="22"/>
        <v/>
      </c>
      <c r="Q5" s="47" t="str">
        <f t="shared" si="23"/>
        <v/>
      </c>
      <c r="R5" s="45" t="e">
        <f>+VLOOKUP(Q5,Endeks!A:B,2,0)</f>
        <v>#N/A</v>
      </c>
      <c r="S5" s="47" t="str">
        <f t="shared" si="24"/>
        <v/>
      </c>
      <c r="T5" s="45" t="str">
        <f>IF(I5="E",VLOOKUP(S5,Endeks!A:B,2,0),"0")</f>
        <v>0</v>
      </c>
      <c r="U5" s="47" t="str">
        <f t="shared" si="25"/>
        <v/>
      </c>
      <c r="V5" s="45" t="str">
        <f>IF(I5="E",VLOOKUP(U5,Endeks!A:B,2,0),"0")</f>
        <v>0</v>
      </c>
      <c r="W5" s="48" t="str">
        <f t="shared" si="26"/>
        <v>0</v>
      </c>
      <c r="X5" s="47" t="str">
        <f t="shared" si="27"/>
        <v>0</v>
      </c>
      <c r="Y5" s="45" t="str">
        <f>+IF(I5="E",VLOOKUP(X5,OTKF!A:B,2,0),"0")</f>
        <v>0</v>
      </c>
      <c r="Z5" s="48" t="str">
        <f t="shared" si="28"/>
        <v>0</v>
      </c>
      <c r="AA5" s="84">
        <f t="shared" si="29"/>
        <v>0</v>
      </c>
      <c r="AB5" s="84">
        <f t="shared" si="30"/>
        <v>0</v>
      </c>
      <c r="AC5" s="137">
        <f t="shared" si="31"/>
        <v>0</v>
      </c>
      <c r="AD5" s="84">
        <f t="shared" si="32"/>
        <v>0</v>
      </c>
      <c r="AE5" s="84">
        <f t="shared" si="33"/>
        <v>0</v>
      </c>
      <c r="AF5" s="199">
        <f t="shared" si="18"/>
        <v>0</v>
      </c>
      <c r="AG5" s="84">
        <f t="shared" si="19"/>
        <v>0</v>
      </c>
      <c r="AH5" s="84">
        <f t="shared" si="34"/>
        <v>0</v>
      </c>
      <c r="AI5" s="166"/>
      <c r="AJ5" s="175">
        <f t="shared" si="35"/>
        <v>0</v>
      </c>
      <c r="AK5" s="175">
        <f t="shared" si="36"/>
        <v>0</v>
      </c>
      <c r="AL5" s="184" t="str">
        <f t="shared" si="6"/>
        <v>İlgili yılın tutarına isabet eden amortismanını hesaplayıp giriniz</v>
      </c>
    </row>
    <row r="6" spans="1:38" ht="15">
      <c r="A6" s="148"/>
      <c r="B6" s="44"/>
      <c r="C6" s="164"/>
      <c r="D6" s="150"/>
      <c r="F6" s="151"/>
      <c r="G6" s="58"/>
      <c r="H6" s="169" t="s">
        <v>482</v>
      </c>
      <c r="I6" s="170" t="s">
        <v>483</v>
      </c>
      <c r="J6" s="169" t="s">
        <v>482</v>
      </c>
      <c r="K6" s="82">
        <f t="shared" si="7"/>
        <v>0</v>
      </c>
      <c r="L6" s="83" t="str">
        <f t="shared" si="8"/>
        <v/>
      </c>
      <c r="M6" s="39"/>
      <c r="N6" s="40" t="str">
        <f t="shared" si="21"/>
        <v/>
      </c>
      <c r="O6" s="41" t="str">
        <f>IFERROR(VLOOKUP(N6,Endeks!A:B,2,0),"")</f>
        <v/>
      </c>
      <c r="P6" s="146" t="str">
        <f t="shared" si="22"/>
        <v/>
      </c>
      <c r="Q6" s="47" t="str">
        <f t="shared" si="23"/>
        <v/>
      </c>
      <c r="R6" s="45" t="e">
        <f>+VLOOKUP(Q6,Endeks!A:B,2,0)</f>
        <v>#N/A</v>
      </c>
      <c r="S6" s="47" t="str">
        <f t="shared" si="24"/>
        <v/>
      </c>
      <c r="T6" s="45" t="str">
        <f>IF(I6="E",VLOOKUP(S6,Endeks!A:B,2,0),"0")</f>
        <v>0</v>
      </c>
      <c r="U6" s="47" t="str">
        <f t="shared" si="25"/>
        <v/>
      </c>
      <c r="V6" s="45" t="str">
        <f>IF(I6="E",VLOOKUP(U6,Endeks!A:B,2,0),"0")</f>
        <v>0</v>
      </c>
      <c r="W6" s="48" t="str">
        <f t="shared" si="26"/>
        <v>0</v>
      </c>
      <c r="X6" s="47" t="str">
        <f t="shared" si="27"/>
        <v>0</v>
      </c>
      <c r="Y6" s="45" t="str">
        <f>+IF(I6="E",VLOOKUP(X6,OTKF!A:B,2,0),"0")</f>
        <v>0</v>
      </c>
      <c r="Z6" s="48" t="str">
        <f t="shared" si="28"/>
        <v>0</v>
      </c>
      <c r="AA6" s="84">
        <f t="shared" si="29"/>
        <v>0</v>
      </c>
      <c r="AB6" s="84">
        <f t="shared" si="30"/>
        <v>0</v>
      </c>
      <c r="AC6" s="137">
        <f t="shared" si="31"/>
        <v>0</v>
      </c>
      <c r="AD6" s="84">
        <f t="shared" si="32"/>
        <v>0</v>
      </c>
      <c r="AE6" s="84">
        <f t="shared" si="33"/>
        <v>0</v>
      </c>
      <c r="AF6" s="199">
        <f t="shared" si="18"/>
        <v>0</v>
      </c>
      <c r="AG6" s="84">
        <f t="shared" si="19"/>
        <v>0</v>
      </c>
      <c r="AH6" s="84">
        <f t="shared" si="34"/>
        <v>0</v>
      </c>
      <c r="AI6" s="166"/>
      <c r="AJ6" s="175">
        <f t="shared" si="35"/>
        <v>0</v>
      </c>
      <c r="AK6" s="175">
        <f t="shared" si="36"/>
        <v>0</v>
      </c>
      <c r="AL6" s="184" t="str">
        <f t="shared" si="6"/>
        <v>İlgili yılın tutarına isabet eden amortismanını hesaplayıp giriniz</v>
      </c>
    </row>
    <row r="7" spans="1:38" ht="15">
      <c r="A7" s="148"/>
      <c r="B7" s="44"/>
      <c r="C7" s="164"/>
      <c r="D7" s="150"/>
      <c r="E7" s="68"/>
      <c r="F7" s="151"/>
      <c r="G7" s="58"/>
      <c r="H7" s="169" t="s">
        <v>482</v>
      </c>
      <c r="I7" s="170" t="s">
        <v>483</v>
      </c>
      <c r="J7" s="169" t="s">
        <v>482</v>
      </c>
      <c r="K7" s="82">
        <f t="shared" si="7"/>
        <v>0</v>
      </c>
      <c r="L7" s="83" t="str">
        <f t="shared" si="8"/>
        <v/>
      </c>
      <c r="M7" s="39"/>
      <c r="N7" s="40" t="str">
        <f t="shared" si="21"/>
        <v/>
      </c>
      <c r="O7" s="41" t="str">
        <f>IFERROR(VLOOKUP(N7,Endeks!A:B,2,0),"")</f>
        <v/>
      </c>
      <c r="P7" s="146" t="str">
        <f t="shared" si="22"/>
        <v/>
      </c>
      <c r="Q7" s="47" t="str">
        <f t="shared" si="23"/>
        <v/>
      </c>
      <c r="R7" s="45" t="e">
        <f>+VLOOKUP(Q7,Endeks!A:B,2,0)</f>
        <v>#N/A</v>
      </c>
      <c r="S7" s="47" t="str">
        <f t="shared" si="24"/>
        <v/>
      </c>
      <c r="T7" s="45" t="str">
        <f>IF(I7="E",VLOOKUP(S7,Endeks!A:B,2,0),"0")</f>
        <v>0</v>
      </c>
      <c r="U7" s="47" t="str">
        <f t="shared" si="25"/>
        <v/>
      </c>
      <c r="V7" s="45" t="str">
        <f>IF(I7="E",VLOOKUP(U7,Endeks!A:B,2,0),"0")</f>
        <v>0</v>
      </c>
      <c r="W7" s="48" t="str">
        <f t="shared" si="26"/>
        <v>0</v>
      </c>
      <c r="X7" s="47" t="str">
        <f t="shared" si="27"/>
        <v>0</v>
      </c>
      <c r="Y7" s="45" t="str">
        <f>+IF(I7="E",VLOOKUP(X7,OTKF!A:B,2,0),"0")</f>
        <v>0</v>
      </c>
      <c r="Z7" s="48" t="str">
        <f t="shared" si="28"/>
        <v>0</v>
      </c>
      <c r="AA7" s="84">
        <f t="shared" si="29"/>
        <v>0</v>
      </c>
      <c r="AB7" s="84">
        <f t="shared" si="30"/>
        <v>0</v>
      </c>
      <c r="AC7" s="137">
        <f t="shared" si="31"/>
        <v>0</v>
      </c>
      <c r="AD7" s="84">
        <f t="shared" si="32"/>
        <v>0</v>
      </c>
      <c r="AE7" s="84">
        <f t="shared" si="33"/>
        <v>0</v>
      </c>
      <c r="AF7" s="199">
        <f t="shared" si="18"/>
        <v>0</v>
      </c>
      <c r="AG7" s="84">
        <f t="shared" si="19"/>
        <v>0</v>
      </c>
      <c r="AH7" s="84">
        <f t="shared" si="34"/>
        <v>0</v>
      </c>
      <c r="AI7" s="166"/>
      <c r="AJ7" s="175">
        <f t="shared" si="35"/>
        <v>0</v>
      </c>
      <c r="AK7" s="175">
        <f t="shared" si="36"/>
        <v>0</v>
      </c>
      <c r="AL7" s="184" t="str">
        <f t="shared" si="6"/>
        <v>İlgili yılın tutarına isabet eden amortismanını hesaplayıp giriniz</v>
      </c>
    </row>
    <row r="8" spans="1:38" ht="15">
      <c r="A8" s="148"/>
      <c r="B8" s="44"/>
      <c r="C8" s="164"/>
      <c r="D8" s="150"/>
      <c r="E8" s="68"/>
      <c r="F8" s="151"/>
      <c r="G8" s="58"/>
      <c r="H8" s="169" t="s">
        <v>482</v>
      </c>
      <c r="I8" s="170" t="s">
        <v>483</v>
      </c>
      <c r="J8" s="169" t="s">
        <v>482</v>
      </c>
      <c r="K8" s="82">
        <f t="shared" si="7"/>
        <v>0</v>
      </c>
      <c r="L8" s="83" t="str">
        <f t="shared" si="8"/>
        <v/>
      </c>
      <c r="M8" s="39"/>
      <c r="N8" s="40" t="str">
        <f t="shared" si="21"/>
        <v/>
      </c>
      <c r="O8" s="41" t="str">
        <f>IFERROR(VLOOKUP(N8,Endeks!A:B,2,0),"")</f>
        <v/>
      </c>
      <c r="P8" s="146" t="str">
        <f t="shared" si="22"/>
        <v/>
      </c>
      <c r="Q8" s="47" t="str">
        <f t="shared" si="23"/>
        <v/>
      </c>
      <c r="R8" s="45" t="e">
        <f>+VLOOKUP(Q8,Endeks!A:B,2,0)</f>
        <v>#N/A</v>
      </c>
      <c r="S8" s="47" t="str">
        <f t="shared" si="24"/>
        <v/>
      </c>
      <c r="T8" s="45" t="str">
        <f>IF(I8="E",VLOOKUP(S8,Endeks!A:B,2,0),"0")</f>
        <v>0</v>
      </c>
      <c r="U8" s="47" t="str">
        <f t="shared" si="25"/>
        <v/>
      </c>
      <c r="V8" s="45" t="str">
        <f>IF(I8="E",VLOOKUP(U8,Endeks!A:B,2,0),"0")</f>
        <v>0</v>
      </c>
      <c r="W8" s="48" t="str">
        <f t="shared" si="26"/>
        <v>0</v>
      </c>
      <c r="X8" s="47" t="str">
        <f t="shared" si="27"/>
        <v>0</v>
      </c>
      <c r="Y8" s="45" t="str">
        <f>+IF(I8="E",VLOOKUP(X8,OTKF!A:B,2,0),"0")</f>
        <v>0</v>
      </c>
      <c r="Z8" s="48" t="str">
        <f t="shared" si="28"/>
        <v>0</v>
      </c>
      <c r="AA8" s="84">
        <f t="shared" si="29"/>
        <v>0</v>
      </c>
      <c r="AB8" s="84">
        <f t="shared" si="30"/>
        <v>0</v>
      </c>
      <c r="AC8" s="137">
        <f t="shared" si="31"/>
        <v>0</v>
      </c>
      <c r="AD8" s="84">
        <f t="shared" si="32"/>
        <v>0</v>
      </c>
      <c r="AE8" s="84">
        <f t="shared" si="33"/>
        <v>0</v>
      </c>
      <c r="AF8" s="199">
        <f t="shared" si="18"/>
        <v>0</v>
      </c>
      <c r="AG8" s="84">
        <f t="shared" si="19"/>
        <v>0</v>
      </c>
      <c r="AH8" s="84">
        <f t="shared" si="34"/>
        <v>0</v>
      </c>
      <c r="AI8" s="166"/>
      <c r="AJ8" s="175">
        <f t="shared" si="35"/>
        <v>0</v>
      </c>
      <c r="AK8" s="175">
        <f t="shared" si="36"/>
        <v>0</v>
      </c>
      <c r="AL8" s="184" t="str">
        <f t="shared" si="6"/>
        <v>İlgili yılın tutarına isabet eden amortismanını hesaplayıp giriniz</v>
      </c>
    </row>
    <row r="9" spans="1:38" ht="15">
      <c r="A9" s="148"/>
      <c r="B9" s="44"/>
      <c r="C9" s="164"/>
      <c r="D9" s="150"/>
      <c r="E9" s="68"/>
      <c r="F9" s="151"/>
      <c r="G9" s="58"/>
      <c r="H9" s="169" t="s">
        <v>482</v>
      </c>
      <c r="I9" s="170" t="s">
        <v>483</v>
      </c>
      <c r="J9" s="169" t="s">
        <v>482</v>
      </c>
      <c r="K9" s="82">
        <f t="shared" si="7"/>
        <v>0</v>
      </c>
      <c r="L9" s="83" t="str">
        <f t="shared" si="8"/>
        <v/>
      </c>
      <c r="M9" s="39"/>
      <c r="N9" s="40" t="str">
        <f t="shared" si="21"/>
        <v/>
      </c>
      <c r="O9" s="41" t="str">
        <f>IFERROR(VLOOKUP(N9,Endeks!A:B,2,0),"")</f>
        <v/>
      </c>
      <c r="P9" s="146" t="str">
        <f t="shared" si="22"/>
        <v/>
      </c>
      <c r="Q9" s="47" t="str">
        <f t="shared" si="23"/>
        <v/>
      </c>
      <c r="R9" s="45" t="e">
        <f>+VLOOKUP(Q9,Endeks!A:B,2,0)</f>
        <v>#N/A</v>
      </c>
      <c r="S9" s="47" t="str">
        <f t="shared" si="24"/>
        <v/>
      </c>
      <c r="T9" s="45" t="str">
        <f>IF(I9="E",VLOOKUP(S9,Endeks!A:B,2,0),"0")</f>
        <v>0</v>
      </c>
      <c r="U9" s="47" t="str">
        <f t="shared" si="25"/>
        <v/>
      </c>
      <c r="V9" s="45" t="str">
        <f>IF(I9="E",VLOOKUP(U9,Endeks!A:B,2,0),"0")</f>
        <v>0</v>
      </c>
      <c r="W9" s="48" t="str">
        <f t="shared" si="26"/>
        <v>0</v>
      </c>
      <c r="X9" s="47" t="str">
        <f t="shared" si="27"/>
        <v>0</v>
      </c>
      <c r="Y9" s="45" t="str">
        <f>+IF(I9="E",VLOOKUP(X9,OTKF!A:B,2,0),"0")</f>
        <v>0</v>
      </c>
      <c r="Z9" s="48" t="str">
        <f t="shared" si="28"/>
        <v>0</v>
      </c>
      <c r="AA9" s="84">
        <f t="shared" si="29"/>
        <v>0</v>
      </c>
      <c r="AB9" s="84">
        <f t="shared" si="30"/>
        <v>0</v>
      </c>
      <c r="AC9" s="137">
        <f t="shared" si="31"/>
        <v>0</v>
      </c>
      <c r="AD9" s="84">
        <f t="shared" si="32"/>
        <v>0</v>
      </c>
      <c r="AE9" s="84">
        <f t="shared" si="33"/>
        <v>0</v>
      </c>
      <c r="AF9" s="199">
        <f t="shared" si="18"/>
        <v>0</v>
      </c>
      <c r="AG9" s="84">
        <f t="shared" si="19"/>
        <v>0</v>
      </c>
      <c r="AH9" s="84">
        <f t="shared" si="34"/>
        <v>0</v>
      </c>
      <c r="AI9" s="166"/>
      <c r="AJ9" s="175">
        <f t="shared" si="35"/>
        <v>0</v>
      </c>
      <c r="AK9" s="175">
        <f t="shared" si="36"/>
        <v>0</v>
      </c>
      <c r="AL9" s="184" t="str">
        <f t="shared" si="6"/>
        <v>İlgili yılın tutarına isabet eden amortismanını hesaplayıp giriniz</v>
      </c>
    </row>
    <row r="10" spans="1:38" ht="15">
      <c r="A10" s="148"/>
      <c r="B10" s="44"/>
      <c r="C10" s="164"/>
      <c r="D10" s="150"/>
      <c r="E10" s="68"/>
      <c r="F10" s="151"/>
      <c r="G10" s="58"/>
      <c r="H10" s="169" t="s">
        <v>482</v>
      </c>
      <c r="I10" s="170" t="s">
        <v>483</v>
      </c>
      <c r="J10" s="169" t="s">
        <v>482</v>
      </c>
      <c r="K10" s="82">
        <f t="shared" si="7"/>
        <v>0</v>
      </c>
      <c r="L10" s="83" t="str">
        <f t="shared" si="8"/>
        <v/>
      </c>
      <c r="M10" s="39"/>
      <c r="N10" s="40" t="str">
        <f t="shared" si="21"/>
        <v/>
      </c>
      <c r="O10" s="41" t="str">
        <f>IFERROR(VLOOKUP(N10,Endeks!A:B,2,0),"")</f>
        <v/>
      </c>
      <c r="P10" s="146" t="str">
        <f t="shared" si="22"/>
        <v/>
      </c>
      <c r="Q10" s="47" t="str">
        <f t="shared" si="23"/>
        <v/>
      </c>
      <c r="R10" s="45" t="e">
        <f>+VLOOKUP(Q10,Endeks!A:B,2,0)</f>
        <v>#N/A</v>
      </c>
      <c r="S10" s="47" t="str">
        <f t="shared" si="24"/>
        <v/>
      </c>
      <c r="T10" s="45" t="str">
        <f>IF(I10="E",VLOOKUP(S10,Endeks!A:B,2,0),"0")</f>
        <v>0</v>
      </c>
      <c r="U10" s="47" t="str">
        <f t="shared" si="25"/>
        <v/>
      </c>
      <c r="V10" s="45" t="str">
        <f>IF(I10="E",VLOOKUP(U10,Endeks!A:B,2,0),"0")</f>
        <v>0</v>
      </c>
      <c r="W10" s="48" t="str">
        <f t="shared" si="26"/>
        <v>0</v>
      </c>
      <c r="X10" s="47" t="str">
        <f t="shared" si="27"/>
        <v>0</v>
      </c>
      <c r="Y10" s="45" t="str">
        <f>+IF(I10="E",VLOOKUP(X10,OTKF!A:B,2,0),"0")</f>
        <v>0</v>
      </c>
      <c r="Z10" s="48" t="str">
        <f t="shared" si="28"/>
        <v>0</v>
      </c>
      <c r="AA10" s="84">
        <f t="shared" si="29"/>
        <v>0</v>
      </c>
      <c r="AB10" s="84">
        <f t="shared" si="30"/>
        <v>0</v>
      </c>
      <c r="AC10" s="137">
        <f t="shared" si="31"/>
        <v>0</v>
      </c>
      <c r="AD10" s="84">
        <f t="shared" si="32"/>
        <v>0</v>
      </c>
      <c r="AE10" s="84">
        <f t="shared" si="33"/>
        <v>0</v>
      </c>
      <c r="AF10" s="199">
        <f t="shared" si="18"/>
        <v>0</v>
      </c>
      <c r="AG10" s="84">
        <f t="shared" si="19"/>
        <v>0</v>
      </c>
      <c r="AH10" s="84">
        <f t="shared" si="34"/>
        <v>0</v>
      </c>
      <c r="AI10" s="166"/>
      <c r="AJ10" s="175">
        <f t="shared" si="35"/>
        <v>0</v>
      </c>
      <c r="AK10" s="175">
        <f t="shared" si="36"/>
        <v>0</v>
      </c>
      <c r="AL10" s="184" t="str">
        <f t="shared" si="6"/>
        <v>İlgili yılın tutarına isabet eden amortismanını hesaplayıp giriniz</v>
      </c>
    </row>
    <row r="11" spans="1:38" ht="15">
      <c r="A11" s="148"/>
      <c r="B11" s="44"/>
      <c r="C11" s="164"/>
      <c r="D11" s="150"/>
      <c r="E11" s="68"/>
      <c r="F11" s="151"/>
      <c r="G11" s="58"/>
      <c r="H11" s="169" t="s">
        <v>482</v>
      </c>
      <c r="I11" s="170" t="s">
        <v>483</v>
      </c>
      <c r="J11" s="169" t="s">
        <v>482</v>
      </c>
      <c r="K11" s="82">
        <f t="shared" si="7"/>
        <v>0</v>
      </c>
      <c r="L11" s="83" t="str">
        <f t="shared" si="8"/>
        <v/>
      </c>
      <c r="M11" s="39"/>
      <c r="N11" s="40" t="str">
        <f t="shared" si="21"/>
        <v/>
      </c>
      <c r="O11" s="41" t="str">
        <f>IFERROR(VLOOKUP(N11,Endeks!A:B,2,0),"")</f>
        <v/>
      </c>
      <c r="P11" s="146" t="str">
        <f t="shared" si="22"/>
        <v/>
      </c>
      <c r="Q11" s="47" t="str">
        <f t="shared" si="23"/>
        <v/>
      </c>
      <c r="R11" s="45" t="e">
        <f>+VLOOKUP(Q11,Endeks!A:B,2,0)</f>
        <v>#N/A</v>
      </c>
      <c r="S11" s="47" t="str">
        <f t="shared" si="24"/>
        <v/>
      </c>
      <c r="T11" s="45" t="str">
        <f>IF(I11="E",VLOOKUP(S11,Endeks!A:B,2,0),"0")</f>
        <v>0</v>
      </c>
      <c r="U11" s="47" t="str">
        <f t="shared" si="25"/>
        <v/>
      </c>
      <c r="V11" s="45" t="str">
        <f>IF(I11="E",VLOOKUP(U11,Endeks!A:B,2,0),"0")</f>
        <v>0</v>
      </c>
      <c r="W11" s="48" t="str">
        <f t="shared" si="26"/>
        <v>0</v>
      </c>
      <c r="X11" s="47" t="str">
        <f t="shared" si="27"/>
        <v>0</v>
      </c>
      <c r="Y11" s="45" t="str">
        <f>+IF(I11="E",VLOOKUP(X11,OTKF!A:B,2,0),"0")</f>
        <v>0</v>
      </c>
      <c r="Z11" s="48" t="str">
        <f t="shared" si="28"/>
        <v>0</v>
      </c>
      <c r="AA11" s="84">
        <f t="shared" si="29"/>
        <v>0</v>
      </c>
      <c r="AB11" s="84">
        <f t="shared" si="30"/>
        <v>0</v>
      </c>
      <c r="AC11" s="137">
        <f t="shared" si="31"/>
        <v>0</v>
      </c>
      <c r="AD11" s="84">
        <f t="shared" si="32"/>
        <v>0</v>
      </c>
      <c r="AE11" s="84">
        <f t="shared" si="33"/>
        <v>0</v>
      </c>
      <c r="AF11" s="199">
        <f t="shared" si="18"/>
        <v>0</v>
      </c>
      <c r="AG11" s="84">
        <f t="shared" si="19"/>
        <v>0</v>
      </c>
      <c r="AH11" s="84">
        <f t="shared" si="34"/>
        <v>0</v>
      </c>
      <c r="AI11" s="166"/>
      <c r="AJ11" s="175">
        <f t="shared" si="35"/>
        <v>0</v>
      </c>
      <c r="AK11" s="175">
        <f t="shared" si="36"/>
        <v>0</v>
      </c>
      <c r="AL11" s="184" t="str">
        <f t="shared" si="6"/>
        <v>İlgili yılın tutarına isabet eden amortismanını hesaplayıp giriniz</v>
      </c>
    </row>
    <row r="12" spans="1:38" ht="15">
      <c r="A12" s="148"/>
      <c r="B12" s="44"/>
      <c r="C12" s="164"/>
      <c r="D12" s="150"/>
      <c r="E12" s="68"/>
      <c r="F12" s="151"/>
      <c r="G12" s="58"/>
      <c r="H12" s="169" t="s">
        <v>482</v>
      </c>
      <c r="I12" s="170" t="s">
        <v>483</v>
      </c>
      <c r="J12" s="169" t="s">
        <v>482</v>
      </c>
      <c r="K12" s="82">
        <f t="shared" si="7"/>
        <v>0</v>
      </c>
      <c r="L12" s="83" t="str">
        <f t="shared" si="8"/>
        <v/>
      </c>
      <c r="M12" s="39"/>
      <c r="N12" s="40" t="str">
        <f t="shared" si="21"/>
        <v/>
      </c>
      <c r="O12" s="41" t="str">
        <f>IFERROR(VLOOKUP(N12,Endeks!A:B,2,0),"")</f>
        <v/>
      </c>
      <c r="P12" s="146" t="str">
        <f t="shared" si="22"/>
        <v/>
      </c>
      <c r="Q12" s="47" t="str">
        <f t="shared" si="23"/>
        <v/>
      </c>
      <c r="R12" s="45" t="e">
        <f>+VLOOKUP(Q12,Endeks!A:B,2,0)</f>
        <v>#N/A</v>
      </c>
      <c r="S12" s="47" t="str">
        <f t="shared" si="24"/>
        <v/>
      </c>
      <c r="T12" s="45" t="str">
        <f>IF(I12="E",VLOOKUP(S12,Endeks!A:B,2,0),"0")</f>
        <v>0</v>
      </c>
      <c r="U12" s="47" t="str">
        <f t="shared" si="25"/>
        <v/>
      </c>
      <c r="V12" s="45" t="str">
        <f>IF(I12="E",VLOOKUP(U12,Endeks!A:B,2,0),"0")</f>
        <v>0</v>
      </c>
      <c r="W12" s="48" t="str">
        <f t="shared" si="26"/>
        <v>0</v>
      </c>
      <c r="X12" s="47" t="str">
        <f t="shared" si="27"/>
        <v>0</v>
      </c>
      <c r="Y12" s="45" t="str">
        <f>+IF(I12="E",VLOOKUP(X12,OTKF!A:B,2,0),"0")</f>
        <v>0</v>
      </c>
      <c r="Z12" s="48" t="str">
        <f t="shared" si="28"/>
        <v>0</v>
      </c>
      <c r="AA12" s="84">
        <f t="shared" si="29"/>
        <v>0</v>
      </c>
      <c r="AB12" s="84">
        <f t="shared" si="30"/>
        <v>0</v>
      </c>
      <c r="AC12" s="137">
        <f t="shared" si="31"/>
        <v>0</v>
      </c>
      <c r="AD12" s="84">
        <f t="shared" si="32"/>
        <v>0</v>
      </c>
      <c r="AE12" s="84">
        <f t="shared" si="33"/>
        <v>0</v>
      </c>
      <c r="AF12" s="199">
        <f t="shared" si="18"/>
        <v>0</v>
      </c>
      <c r="AG12" s="84">
        <f t="shared" si="19"/>
        <v>0</v>
      </c>
      <c r="AH12" s="84">
        <f t="shared" si="34"/>
        <v>0</v>
      </c>
      <c r="AI12" s="166"/>
      <c r="AJ12" s="175">
        <f t="shared" si="35"/>
        <v>0</v>
      </c>
      <c r="AK12" s="175">
        <f t="shared" si="36"/>
        <v>0</v>
      </c>
      <c r="AL12" s="184" t="str">
        <f t="shared" si="6"/>
        <v>İlgili yılın tutarına isabet eden amortismanını hesaplayıp giriniz</v>
      </c>
    </row>
    <row r="13" spans="1:38" ht="15">
      <c r="A13" s="148"/>
      <c r="B13" s="44"/>
      <c r="C13" s="164"/>
      <c r="D13" s="150"/>
      <c r="E13" s="68"/>
      <c r="F13" s="151"/>
      <c r="G13" s="58"/>
      <c r="H13" s="169" t="s">
        <v>482</v>
      </c>
      <c r="I13" s="170" t="s">
        <v>483</v>
      </c>
      <c r="J13" s="169" t="s">
        <v>482</v>
      </c>
      <c r="K13" s="82">
        <f t="shared" si="7"/>
        <v>0</v>
      </c>
      <c r="L13" s="83" t="str">
        <f t="shared" si="8"/>
        <v/>
      </c>
      <c r="M13" s="39"/>
      <c r="N13" s="40" t="str">
        <f t="shared" si="21"/>
        <v/>
      </c>
      <c r="O13" s="41" t="str">
        <f>IFERROR(VLOOKUP(N13,Endeks!A:B,2,0),"")</f>
        <v/>
      </c>
      <c r="P13" s="146" t="str">
        <f t="shared" si="22"/>
        <v/>
      </c>
      <c r="Q13" s="47" t="str">
        <f t="shared" si="23"/>
        <v/>
      </c>
      <c r="R13" s="45" t="e">
        <f>+VLOOKUP(Q13,Endeks!A:B,2,0)</f>
        <v>#N/A</v>
      </c>
      <c r="S13" s="47" t="str">
        <f t="shared" si="24"/>
        <v/>
      </c>
      <c r="T13" s="45" t="str">
        <f>IF(I13="E",VLOOKUP(S13,Endeks!A:B,2,0),"0")</f>
        <v>0</v>
      </c>
      <c r="U13" s="47" t="str">
        <f t="shared" si="25"/>
        <v/>
      </c>
      <c r="V13" s="45" t="str">
        <f>IF(I13="E",VLOOKUP(U13,Endeks!A:B,2,0),"0")</f>
        <v>0</v>
      </c>
      <c r="W13" s="48" t="str">
        <f t="shared" si="26"/>
        <v>0</v>
      </c>
      <c r="X13" s="47" t="str">
        <f t="shared" si="27"/>
        <v>0</v>
      </c>
      <c r="Y13" s="45" t="str">
        <f>+IF(I13="E",VLOOKUP(X13,OTKF!A:B,2,0),"0")</f>
        <v>0</v>
      </c>
      <c r="Z13" s="48" t="str">
        <f t="shared" si="28"/>
        <v>0</v>
      </c>
      <c r="AA13" s="84">
        <f t="shared" si="29"/>
        <v>0</v>
      </c>
      <c r="AB13" s="84">
        <f t="shared" si="30"/>
        <v>0</v>
      </c>
      <c r="AC13" s="137">
        <f t="shared" si="31"/>
        <v>0</v>
      </c>
      <c r="AD13" s="84">
        <f t="shared" si="32"/>
        <v>0</v>
      </c>
      <c r="AE13" s="84">
        <f t="shared" si="33"/>
        <v>0</v>
      </c>
      <c r="AF13" s="199">
        <f t="shared" si="18"/>
        <v>0</v>
      </c>
      <c r="AG13" s="84">
        <f t="shared" si="19"/>
        <v>0</v>
      </c>
      <c r="AH13" s="84">
        <f t="shared" si="34"/>
        <v>0</v>
      </c>
      <c r="AI13" s="166"/>
      <c r="AJ13" s="175">
        <f t="shared" si="35"/>
        <v>0</v>
      </c>
      <c r="AK13" s="175">
        <f t="shared" si="36"/>
        <v>0</v>
      </c>
      <c r="AL13" s="184" t="str">
        <f t="shared" si="6"/>
        <v>İlgili yılın tutarına isabet eden amortismanını hesaplayıp giriniz</v>
      </c>
    </row>
    <row r="14" spans="1:38" ht="15">
      <c r="A14" s="148"/>
      <c r="B14" s="44"/>
      <c r="C14" s="164"/>
      <c r="D14" s="150"/>
      <c r="E14" s="68"/>
      <c r="F14" s="151"/>
      <c r="G14" s="58"/>
      <c r="H14" s="169" t="s">
        <v>482</v>
      </c>
      <c r="I14" s="170" t="s">
        <v>483</v>
      </c>
      <c r="J14" s="169" t="s">
        <v>482</v>
      </c>
      <c r="K14" s="82">
        <f t="shared" si="7"/>
        <v>0</v>
      </c>
      <c r="L14" s="83" t="str">
        <f t="shared" si="8"/>
        <v/>
      </c>
      <c r="M14" s="39"/>
      <c r="N14" s="40" t="str">
        <f t="shared" si="21"/>
        <v/>
      </c>
      <c r="O14" s="41" t="str">
        <f>IFERROR(VLOOKUP(N14,Endeks!A:B,2,0),"")</f>
        <v/>
      </c>
      <c r="P14" s="146" t="str">
        <f t="shared" si="22"/>
        <v/>
      </c>
      <c r="Q14" s="47" t="str">
        <f t="shared" si="23"/>
        <v/>
      </c>
      <c r="R14" s="45" t="e">
        <f>+VLOOKUP(Q14,Endeks!A:B,2,0)</f>
        <v>#N/A</v>
      </c>
      <c r="S14" s="47" t="str">
        <f t="shared" si="24"/>
        <v/>
      </c>
      <c r="T14" s="45" t="str">
        <f>IF(I14="E",VLOOKUP(S14,Endeks!A:B,2,0),"0")</f>
        <v>0</v>
      </c>
      <c r="U14" s="47" t="str">
        <f t="shared" si="25"/>
        <v/>
      </c>
      <c r="V14" s="45" t="str">
        <f>IF(I14="E",VLOOKUP(U14,Endeks!A:B,2,0),"0")</f>
        <v>0</v>
      </c>
      <c r="W14" s="48" t="str">
        <f t="shared" si="26"/>
        <v>0</v>
      </c>
      <c r="X14" s="47" t="str">
        <f t="shared" si="27"/>
        <v>0</v>
      </c>
      <c r="Y14" s="45" t="str">
        <f>+IF(I14="E",VLOOKUP(X14,OTKF!A:B,2,0),"0")</f>
        <v>0</v>
      </c>
      <c r="Z14" s="48" t="str">
        <f t="shared" si="28"/>
        <v>0</v>
      </c>
      <c r="AA14" s="84">
        <f t="shared" si="29"/>
        <v>0</v>
      </c>
      <c r="AB14" s="84">
        <f t="shared" si="30"/>
        <v>0</v>
      </c>
      <c r="AC14" s="137">
        <f t="shared" si="31"/>
        <v>0</v>
      </c>
      <c r="AD14" s="84">
        <f t="shared" si="32"/>
        <v>0</v>
      </c>
      <c r="AE14" s="84">
        <f t="shared" si="33"/>
        <v>0</v>
      </c>
      <c r="AF14" s="199">
        <f t="shared" si="18"/>
        <v>0</v>
      </c>
      <c r="AG14" s="84">
        <f t="shared" si="19"/>
        <v>0</v>
      </c>
      <c r="AH14" s="84">
        <f t="shared" si="34"/>
        <v>0</v>
      </c>
      <c r="AI14" s="166"/>
      <c r="AJ14" s="175">
        <f t="shared" si="35"/>
        <v>0</v>
      </c>
      <c r="AK14" s="175">
        <f t="shared" si="36"/>
        <v>0</v>
      </c>
      <c r="AL14" s="184" t="str">
        <f t="shared" si="6"/>
        <v>İlgili yılın tutarına isabet eden amortismanını hesaplayıp giriniz</v>
      </c>
    </row>
    <row r="15" spans="1:38" ht="15">
      <c r="A15" s="148"/>
      <c r="B15" s="44"/>
      <c r="C15" s="164"/>
      <c r="D15" s="150"/>
      <c r="E15" s="68"/>
      <c r="F15" s="151"/>
      <c r="G15" s="58"/>
      <c r="H15" s="169" t="s">
        <v>482</v>
      </c>
      <c r="I15" s="170" t="s">
        <v>483</v>
      </c>
      <c r="J15" s="169" t="s">
        <v>482</v>
      </c>
      <c r="K15" s="82">
        <f t="shared" si="7"/>
        <v>0</v>
      </c>
      <c r="L15" s="83" t="str">
        <f t="shared" si="8"/>
        <v/>
      </c>
      <c r="M15" s="39"/>
      <c r="N15" s="40" t="str">
        <f t="shared" si="21"/>
        <v/>
      </c>
      <c r="O15" s="41" t="str">
        <f>IFERROR(VLOOKUP(N15,Endeks!A:B,2,0),"")</f>
        <v/>
      </c>
      <c r="P15" s="146" t="str">
        <f t="shared" si="22"/>
        <v/>
      </c>
      <c r="Q15" s="47" t="str">
        <f t="shared" si="23"/>
        <v/>
      </c>
      <c r="R15" s="45" t="e">
        <f>+VLOOKUP(Q15,Endeks!A:B,2,0)</f>
        <v>#N/A</v>
      </c>
      <c r="S15" s="47" t="str">
        <f t="shared" si="24"/>
        <v/>
      </c>
      <c r="T15" s="45" t="str">
        <f>IF(I15="E",VLOOKUP(S15,Endeks!A:B,2,0),"0")</f>
        <v>0</v>
      </c>
      <c r="U15" s="47" t="str">
        <f t="shared" si="25"/>
        <v/>
      </c>
      <c r="V15" s="45" t="str">
        <f>IF(I15="E",VLOOKUP(U15,Endeks!A:B,2,0),"0")</f>
        <v>0</v>
      </c>
      <c r="W15" s="48" t="str">
        <f t="shared" si="26"/>
        <v>0</v>
      </c>
      <c r="X15" s="47" t="str">
        <f t="shared" si="27"/>
        <v>0</v>
      </c>
      <c r="Y15" s="45" t="str">
        <f>+IF(I15="E",VLOOKUP(X15,OTKF!A:B,2,0),"0")</f>
        <v>0</v>
      </c>
      <c r="Z15" s="48" t="str">
        <f t="shared" si="28"/>
        <v>0</v>
      </c>
      <c r="AA15" s="84">
        <f t="shared" si="29"/>
        <v>0</v>
      </c>
      <c r="AB15" s="84">
        <f t="shared" si="30"/>
        <v>0</v>
      </c>
      <c r="AC15" s="137">
        <f t="shared" si="31"/>
        <v>0</v>
      </c>
      <c r="AD15" s="84">
        <f t="shared" si="32"/>
        <v>0</v>
      </c>
      <c r="AE15" s="84">
        <f t="shared" si="33"/>
        <v>0</v>
      </c>
      <c r="AF15" s="199">
        <f t="shared" si="18"/>
        <v>0</v>
      </c>
      <c r="AG15" s="84">
        <f t="shared" si="19"/>
        <v>0</v>
      </c>
      <c r="AH15" s="84">
        <f t="shared" si="34"/>
        <v>0</v>
      </c>
      <c r="AI15" s="166"/>
      <c r="AJ15" s="175">
        <f t="shared" si="35"/>
        <v>0</v>
      </c>
      <c r="AK15" s="175">
        <f t="shared" si="36"/>
        <v>0</v>
      </c>
      <c r="AL15" s="184" t="str">
        <f t="shared" si="6"/>
        <v>İlgili yılın tutarına isabet eden amortismanını hesaplayıp giriniz</v>
      </c>
    </row>
    <row r="16" spans="1:38" ht="15">
      <c r="A16" s="148"/>
      <c r="B16" s="44"/>
      <c r="C16" s="149"/>
      <c r="D16" s="150"/>
      <c r="E16" s="68"/>
      <c r="F16" s="151"/>
      <c r="G16" s="58"/>
      <c r="H16" s="169" t="s">
        <v>482</v>
      </c>
      <c r="I16" s="170" t="s">
        <v>483</v>
      </c>
      <c r="J16" s="169" t="s">
        <v>482</v>
      </c>
      <c r="K16" s="82">
        <f t="shared" si="7"/>
        <v>0</v>
      </c>
      <c r="L16" s="83" t="str">
        <f t="shared" si="8"/>
        <v/>
      </c>
      <c r="M16" s="39"/>
      <c r="N16" s="40" t="str">
        <f t="shared" si="21"/>
        <v/>
      </c>
      <c r="O16" s="41" t="str">
        <f>IFERROR(VLOOKUP(N16,Endeks!A:B,2,0),"")</f>
        <v/>
      </c>
      <c r="P16" s="146" t="str">
        <f t="shared" si="22"/>
        <v/>
      </c>
      <c r="Q16" s="47" t="str">
        <f t="shared" si="23"/>
        <v/>
      </c>
      <c r="R16" s="45" t="e">
        <f>+VLOOKUP(Q16,Endeks!A:B,2,0)</f>
        <v>#N/A</v>
      </c>
      <c r="S16" s="47" t="str">
        <f t="shared" si="24"/>
        <v/>
      </c>
      <c r="T16" s="45" t="str">
        <f>IF(I16="E",VLOOKUP(S16,Endeks!A:B,2,0),"0")</f>
        <v>0</v>
      </c>
      <c r="U16" s="47" t="str">
        <f t="shared" si="25"/>
        <v/>
      </c>
      <c r="V16" s="45" t="str">
        <f>IF(I16="E",VLOOKUP(U16,Endeks!A:B,2,0),"0")</f>
        <v>0</v>
      </c>
      <c r="W16" s="48" t="str">
        <f t="shared" si="26"/>
        <v>0</v>
      </c>
      <c r="X16" s="47" t="str">
        <f t="shared" si="27"/>
        <v>0</v>
      </c>
      <c r="Y16" s="45" t="str">
        <f>+IF(I16="E",VLOOKUP(X16,OTKF!A:B,2,0),"0")</f>
        <v>0</v>
      </c>
      <c r="Z16" s="48" t="str">
        <f t="shared" si="28"/>
        <v>0</v>
      </c>
      <c r="AA16" s="84">
        <f t="shared" si="29"/>
        <v>0</v>
      </c>
      <c r="AB16" s="84">
        <f t="shared" si="30"/>
        <v>0</v>
      </c>
      <c r="AC16" s="137">
        <f t="shared" si="31"/>
        <v>0</v>
      </c>
      <c r="AD16" s="84">
        <f t="shared" si="32"/>
        <v>0</v>
      </c>
      <c r="AE16" s="84">
        <f t="shared" si="33"/>
        <v>0</v>
      </c>
      <c r="AF16" s="199">
        <f t="shared" si="18"/>
        <v>0</v>
      </c>
      <c r="AG16" s="84">
        <f t="shared" si="19"/>
        <v>0</v>
      </c>
      <c r="AH16" s="84">
        <f t="shared" si="34"/>
        <v>0</v>
      </c>
      <c r="AI16" s="166"/>
      <c r="AJ16" s="175">
        <f t="shared" si="35"/>
        <v>0</v>
      </c>
      <c r="AK16" s="175">
        <f t="shared" si="36"/>
        <v>0</v>
      </c>
      <c r="AL16" s="184" t="str">
        <f t="shared" si="6"/>
        <v>İlgili yılın tutarına isabet eden amortismanını hesaplayıp giriniz</v>
      </c>
    </row>
    <row r="17" spans="1:38" ht="15">
      <c r="A17" s="148"/>
      <c r="B17" s="44"/>
      <c r="C17" s="149"/>
      <c r="D17" s="150"/>
      <c r="E17" s="68"/>
      <c r="F17" s="151"/>
      <c r="G17" s="58"/>
      <c r="H17" s="169" t="s">
        <v>482</v>
      </c>
      <c r="I17" s="170" t="s">
        <v>483</v>
      </c>
      <c r="J17" s="169" t="s">
        <v>482</v>
      </c>
      <c r="K17" s="82">
        <f t="shared" si="7"/>
        <v>0</v>
      </c>
      <c r="L17" s="83" t="str">
        <f t="shared" si="8"/>
        <v/>
      </c>
      <c r="M17" s="39"/>
      <c r="N17" s="40" t="str">
        <f t="shared" si="21"/>
        <v/>
      </c>
      <c r="O17" s="41" t="str">
        <f>IFERROR(VLOOKUP(N17,Endeks!A:B,2,0),"")</f>
        <v/>
      </c>
      <c r="P17" s="146" t="str">
        <f t="shared" si="22"/>
        <v/>
      </c>
      <c r="Q17" s="47" t="str">
        <f t="shared" si="23"/>
        <v/>
      </c>
      <c r="R17" s="45" t="e">
        <f>+VLOOKUP(Q17,Endeks!A:B,2,0)</f>
        <v>#N/A</v>
      </c>
      <c r="S17" s="47" t="str">
        <f t="shared" si="24"/>
        <v/>
      </c>
      <c r="T17" s="45" t="str">
        <f>IF(I17="E",VLOOKUP(S17,Endeks!A:B,2,0),"0")</f>
        <v>0</v>
      </c>
      <c r="U17" s="47" t="str">
        <f t="shared" si="25"/>
        <v/>
      </c>
      <c r="V17" s="45" t="str">
        <f>IF(I17="E",VLOOKUP(U17,Endeks!A:B,2,0),"0")</f>
        <v>0</v>
      </c>
      <c r="W17" s="48" t="str">
        <f t="shared" si="26"/>
        <v>0</v>
      </c>
      <c r="X17" s="47" t="str">
        <f t="shared" si="27"/>
        <v>0</v>
      </c>
      <c r="Y17" s="45" t="str">
        <f>+IF(I17="E",VLOOKUP(X17,OTKF!A:B,2,0),"0")</f>
        <v>0</v>
      </c>
      <c r="Z17" s="48" t="str">
        <f t="shared" si="28"/>
        <v>0</v>
      </c>
      <c r="AA17" s="84">
        <f t="shared" si="29"/>
        <v>0</v>
      </c>
      <c r="AB17" s="84">
        <f t="shared" si="30"/>
        <v>0</v>
      </c>
      <c r="AC17" s="137">
        <f t="shared" si="31"/>
        <v>0</v>
      </c>
      <c r="AD17" s="84">
        <f t="shared" si="32"/>
        <v>0</v>
      </c>
      <c r="AE17" s="84">
        <f t="shared" si="33"/>
        <v>0</v>
      </c>
      <c r="AF17" s="199">
        <f t="shared" si="18"/>
        <v>0</v>
      </c>
      <c r="AG17" s="84">
        <f t="shared" si="19"/>
        <v>0</v>
      </c>
      <c r="AH17" s="84">
        <f t="shared" si="34"/>
        <v>0</v>
      </c>
      <c r="AI17" s="166"/>
      <c r="AJ17" s="175">
        <f t="shared" si="35"/>
        <v>0</v>
      </c>
      <c r="AK17" s="175">
        <f t="shared" si="36"/>
        <v>0</v>
      </c>
      <c r="AL17" s="184" t="str">
        <f t="shared" si="6"/>
        <v>İlgili yılın tutarına isabet eden amortismanını hesaplayıp giriniz</v>
      </c>
    </row>
    <row r="18" spans="1:38" ht="15">
      <c r="A18" s="148"/>
      <c r="B18" s="44"/>
      <c r="C18" s="149"/>
      <c r="D18" s="150"/>
      <c r="E18" s="68"/>
      <c r="F18" s="151"/>
      <c r="G18" s="58"/>
      <c r="H18" s="169" t="s">
        <v>482</v>
      </c>
      <c r="I18" s="170" t="s">
        <v>483</v>
      </c>
      <c r="J18" s="169" t="s">
        <v>482</v>
      </c>
      <c r="K18" s="82">
        <f t="shared" si="7"/>
        <v>0</v>
      </c>
      <c r="L18" s="83" t="str">
        <f t="shared" si="8"/>
        <v/>
      </c>
      <c r="M18" s="39"/>
      <c r="N18" s="40" t="str">
        <f t="shared" si="21"/>
        <v/>
      </c>
      <c r="O18" s="41" t="str">
        <f>IFERROR(VLOOKUP(N18,Endeks!A:B,2,0),"")</f>
        <v/>
      </c>
      <c r="P18" s="146" t="str">
        <f t="shared" si="22"/>
        <v/>
      </c>
      <c r="Q18" s="47" t="str">
        <f t="shared" si="23"/>
        <v/>
      </c>
      <c r="R18" s="45" t="e">
        <f>+VLOOKUP(Q18,Endeks!A:B,2,0)</f>
        <v>#N/A</v>
      </c>
      <c r="S18" s="47" t="str">
        <f t="shared" si="24"/>
        <v/>
      </c>
      <c r="T18" s="45" t="str">
        <f>IF(I18="E",VLOOKUP(S18,Endeks!A:B,2,0),"0")</f>
        <v>0</v>
      </c>
      <c r="U18" s="47" t="str">
        <f t="shared" si="25"/>
        <v/>
      </c>
      <c r="V18" s="45" t="str">
        <f>IF(I18="E",VLOOKUP(U18,Endeks!A:B,2,0),"0")</f>
        <v>0</v>
      </c>
      <c r="W18" s="48" t="str">
        <f t="shared" si="26"/>
        <v>0</v>
      </c>
      <c r="X18" s="47" t="str">
        <f t="shared" si="27"/>
        <v>0</v>
      </c>
      <c r="Y18" s="45" t="str">
        <f>+IF(I18="E",VLOOKUP(X18,OTKF!A:B,2,0),"0")</f>
        <v>0</v>
      </c>
      <c r="Z18" s="48" t="str">
        <f t="shared" si="28"/>
        <v>0</v>
      </c>
      <c r="AA18" s="84">
        <f t="shared" si="29"/>
        <v>0</v>
      </c>
      <c r="AB18" s="84">
        <f t="shared" si="30"/>
        <v>0</v>
      </c>
      <c r="AC18" s="137">
        <f t="shared" si="31"/>
        <v>0</v>
      </c>
      <c r="AD18" s="84">
        <f t="shared" si="32"/>
        <v>0</v>
      </c>
      <c r="AE18" s="84">
        <f t="shared" si="33"/>
        <v>0</v>
      </c>
      <c r="AF18" s="199">
        <f t="shared" si="18"/>
        <v>0</v>
      </c>
      <c r="AG18" s="84">
        <f t="shared" si="19"/>
        <v>0</v>
      </c>
      <c r="AH18" s="84">
        <f t="shared" si="34"/>
        <v>0</v>
      </c>
      <c r="AI18" s="166"/>
      <c r="AJ18" s="175">
        <f t="shared" si="35"/>
        <v>0</v>
      </c>
      <c r="AK18" s="175">
        <f t="shared" si="36"/>
        <v>0</v>
      </c>
      <c r="AL18" s="184" t="str">
        <f t="shared" si="6"/>
        <v>İlgili yılın tutarına isabet eden amortismanını hesaplayıp giriniz</v>
      </c>
    </row>
    <row r="19" spans="1:38" ht="15">
      <c r="A19" s="148"/>
      <c r="B19" s="44"/>
      <c r="C19" s="149"/>
      <c r="D19" s="150"/>
      <c r="E19" s="68"/>
      <c r="F19" s="151"/>
      <c r="G19" s="58"/>
      <c r="H19" s="169" t="s">
        <v>482</v>
      </c>
      <c r="I19" s="170" t="s">
        <v>483</v>
      </c>
      <c r="J19" s="169" t="s">
        <v>482</v>
      </c>
      <c r="K19" s="82">
        <f t="shared" si="7"/>
        <v>0</v>
      </c>
      <c r="L19" s="83" t="str">
        <f t="shared" si="8"/>
        <v/>
      </c>
      <c r="M19" s="39"/>
      <c r="N19" s="40" t="str">
        <f t="shared" si="21"/>
        <v/>
      </c>
      <c r="O19" s="41" t="str">
        <f>IFERROR(VLOOKUP(N19,Endeks!A:B,2,0),"")</f>
        <v/>
      </c>
      <c r="P19" s="146" t="str">
        <f t="shared" si="22"/>
        <v/>
      </c>
      <c r="Q19" s="47" t="str">
        <f t="shared" si="23"/>
        <v/>
      </c>
      <c r="R19" s="45" t="e">
        <f>+VLOOKUP(Q19,Endeks!A:B,2,0)</f>
        <v>#N/A</v>
      </c>
      <c r="S19" s="47" t="str">
        <f t="shared" si="24"/>
        <v/>
      </c>
      <c r="T19" s="45" t="str">
        <f>IF(I19="E",VLOOKUP(S19,Endeks!A:B,2,0),"0")</f>
        <v>0</v>
      </c>
      <c r="U19" s="47" t="str">
        <f t="shared" si="25"/>
        <v/>
      </c>
      <c r="V19" s="45" t="str">
        <f>IF(I19="E",VLOOKUP(U19,Endeks!A:B,2,0),"0")</f>
        <v>0</v>
      </c>
      <c r="W19" s="48" t="str">
        <f t="shared" si="26"/>
        <v>0</v>
      </c>
      <c r="X19" s="47" t="str">
        <f t="shared" si="27"/>
        <v>0</v>
      </c>
      <c r="Y19" s="45" t="str">
        <f>+IF(I19="E",VLOOKUP(X19,OTKF!A:B,2,0),"0")</f>
        <v>0</v>
      </c>
      <c r="Z19" s="48" t="str">
        <f t="shared" si="28"/>
        <v>0</v>
      </c>
      <c r="AA19" s="84">
        <f t="shared" si="29"/>
        <v>0</v>
      </c>
      <c r="AB19" s="84">
        <f t="shared" si="30"/>
        <v>0</v>
      </c>
      <c r="AC19" s="137">
        <f t="shared" si="31"/>
        <v>0</v>
      </c>
      <c r="AD19" s="84">
        <f t="shared" si="32"/>
        <v>0</v>
      </c>
      <c r="AE19" s="84">
        <f t="shared" si="33"/>
        <v>0</v>
      </c>
      <c r="AF19" s="199">
        <f t="shared" si="18"/>
        <v>0</v>
      </c>
      <c r="AG19" s="84">
        <f t="shared" si="19"/>
        <v>0</v>
      </c>
      <c r="AH19" s="84">
        <f t="shared" si="34"/>
        <v>0</v>
      </c>
      <c r="AI19" s="166"/>
      <c r="AJ19" s="175">
        <f t="shared" si="35"/>
        <v>0</v>
      </c>
      <c r="AK19" s="175">
        <f t="shared" si="36"/>
        <v>0</v>
      </c>
      <c r="AL19" s="184" t="str">
        <f t="shared" si="6"/>
        <v>İlgili yılın tutarına isabet eden amortismanını hesaplayıp giriniz</v>
      </c>
    </row>
    <row r="20" spans="1:38" ht="15">
      <c r="A20" s="148"/>
      <c r="B20" s="44"/>
      <c r="C20" s="149"/>
      <c r="D20" s="150"/>
      <c r="E20" s="68"/>
      <c r="F20" s="151"/>
      <c r="G20" s="58"/>
      <c r="H20" s="169" t="s">
        <v>482</v>
      </c>
      <c r="I20" s="170" t="s">
        <v>483</v>
      </c>
      <c r="J20" s="169" t="s">
        <v>482</v>
      </c>
      <c r="K20" s="82">
        <f t="shared" si="7"/>
        <v>0</v>
      </c>
      <c r="L20" s="83" t="str">
        <f t="shared" si="8"/>
        <v/>
      </c>
      <c r="M20" s="39"/>
      <c r="N20" s="40" t="str">
        <f t="shared" si="21"/>
        <v/>
      </c>
      <c r="O20" s="41" t="str">
        <f>IFERROR(VLOOKUP(N20,Endeks!A:B,2,0),"")</f>
        <v/>
      </c>
      <c r="P20" s="146" t="str">
        <f t="shared" si="22"/>
        <v/>
      </c>
      <c r="Q20" s="47" t="str">
        <f t="shared" si="23"/>
        <v/>
      </c>
      <c r="R20" s="45" t="e">
        <f>+VLOOKUP(Q20,Endeks!A:B,2,0)</f>
        <v>#N/A</v>
      </c>
      <c r="S20" s="47" t="str">
        <f t="shared" si="24"/>
        <v/>
      </c>
      <c r="T20" s="45" t="str">
        <f>IF(I20="E",VLOOKUP(S20,Endeks!A:B,2,0),"0")</f>
        <v>0</v>
      </c>
      <c r="U20" s="47" t="str">
        <f t="shared" si="25"/>
        <v/>
      </c>
      <c r="V20" s="45" t="str">
        <f>IF(I20="E",VLOOKUP(U20,Endeks!A:B,2,0),"0")</f>
        <v>0</v>
      </c>
      <c r="W20" s="48" t="str">
        <f t="shared" si="26"/>
        <v>0</v>
      </c>
      <c r="X20" s="47" t="str">
        <f t="shared" si="27"/>
        <v>0</v>
      </c>
      <c r="Y20" s="45" t="str">
        <f>+IF(I20="E",VLOOKUP(X20,OTKF!A:B,2,0),"0")</f>
        <v>0</v>
      </c>
      <c r="Z20" s="48" t="str">
        <f t="shared" si="28"/>
        <v>0</v>
      </c>
      <c r="AA20" s="84">
        <f t="shared" si="29"/>
        <v>0</v>
      </c>
      <c r="AB20" s="84">
        <f t="shared" si="30"/>
        <v>0</v>
      </c>
      <c r="AC20" s="137">
        <f t="shared" si="31"/>
        <v>0</v>
      </c>
      <c r="AD20" s="84">
        <f t="shared" si="32"/>
        <v>0</v>
      </c>
      <c r="AE20" s="84">
        <f t="shared" si="33"/>
        <v>0</v>
      </c>
      <c r="AF20" s="199">
        <f t="shared" si="18"/>
        <v>0</v>
      </c>
      <c r="AG20" s="84">
        <f t="shared" si="19"/>
        <v>0</v>
      </c>
      <c r="AH20" s="84">
        <f t="shared" si="34"/>
        <v>0</v>
      </c>
      <c r="AI20" s="166"/>
      <c r="AJ20" s="175">
        <f t="shared" si="35"/>
        <v>0</v>
      </c>
      <c r="AK20" s="175">
        <f t="shared" si="36"/>
        <v>0</v>
      </c>
      <c r="AL20" s="184" t="str">
        <f t="shared" si="6"/>
        <v>İlgili yılın tutarına isabet eden amortismanını hesaplayıp giriniz</v>
      </c>
    </row>
    <row r="21" spans="1:38" ht="15">
      <c r="A21" s="148"/>
      <c r="B21" s="44"/>
      <c r="C21" s="149"/>
      <c r="D21" s="150"/>
      <c r="E21" s="68"/>
      <c r="F21" s="151"/>
      <c r="G21" s="58"/>
      <c r="H21" s="169" t="s">
        <v>482</v>
      </c>
      <c r="I21" s="170" t="s">
        <v>483</v>
      </c>
      <c r="J21" s="169" t="s">
        <v>482</v>
      </c>
      <c r="K21" s="82">
        <f t="shared" si="7"/>
        <v>0</v>
      </c>
      <c r="L21" s="83" t="str">
        <f t="shared" si="8"/>
        <v/>
      </c>
      <c r="M21" s="39"/>
      <c r="N21" s="40" t="str">
        <f t="shared" si="21"/>
        <v/>
      </c>
      <c r="O21" s="41" t="str">
        <f>IFERROR(VLOOKUP(N21,Endeks!A:B,2,0),"")</f>
        <v/>
      </c>
      <c r="P21" s="146" t="str">
        <f t="shared" si="22"/>
        <v/>
      </c>
      <c r="Q21" s="47" t="str">
        <f t="shared" si="23"/>
        <v/>
      </c>
      <c r="R21" s="45" t="e">
        <f>+VLOOKUP(Q21,Endeks!A:B,2,0)</f>
        <v>#N/A</v>
      </c>
      <c r="S21" s="47" t="str">
        <f t="shared" si="24"/>
        <v/>
      </c>
      <c r="T21" s="45" t="str">
        <f>IF(I21="E",VLOOKUP(S21,Endeks!A:B,2,0),"0")</f>
        <v>0</v>
      </c>
      <c r="U21" s="47" t="str">
        <f t="shared" si="25"/>
        <v/>
      </c>
      <c r="V21" s="45" t="str">
        <f>IF(I21="E",VLOOKUP(U21,Endeks!A:B,2,0),"0")</f>
        <v>0</v>
      </c>
      <c r="W21" s="48" t="str">
        <f t="shared" si="26"/>
        <v>0</v>
      </c>
      <c r="X21" s="47" t="str">
        <f t="shared" si="27"/>
        <v>0</v>
      </c>
      <c r="Y21" s="45" t="str">
        <f>+IF(I21="E",VLOOKUP(X21,OTKF!A:B,2,0),"0")</f>
        <v>0</v>
      </c>
      <c r="Z21" s="48" t="str">
        <f t="shared" si="28"/>
        <v>0</v>
      </c>
      <c r="AA21" s="84">
        <f t="shared" si="29"/>
        <v>0</v>
      </c>
      <c r="AB21" s="84">
        <f t="shared" si="30"/>
        <v>0</v>
      </c>
      <c r="AC21" s="137">
        <f t="shared" si="31"/>
        <v>0</v>
      </c>
      <c r="AD21" s="84">
        <f t="shared" si="32"/>
        <v>0</v>
      </c>
      <c r="AE21" s="84">
        <f t="shared" si="33"/>
        <v>0</v>
      </c>
      <c r="AF21" s="199">
        <f t="shared" si="18"/>
        <v>0</v>
      </c>
      <c r="AG21" s="84">
        <f t="shared" si="19"/>
        <v>0</v>
      </c>
      <c r="AH21" s="84">
        <f t="shared" si="34"/>
        <v>0</v>
      </c>
      <c r="AI21" s="166"/>
      <c r="AJ21" s="175">
        <f t="shared" si="35"/>
        <v>0</v>
      </c>
      <c r="AK21" s="175">
        <f t="shared" si="36"/>
        <v>0</v>
      </c>
      <c r="AL21" s="184" t="str">
        <f t="shared" si="6"/>
        <v>İlgili yılın tutarına isabet eden amortismanını hesaplayıp giriniz</v>
      </c>
    </row>
    <row r="22" spans="1:38">
      <c r="G22" s="58"/>
      <c r="H22" s="169" t="s">
        <v>482</v>
      </c>
      <c r="I22" s="170" t="s">
        <v>483</v>
      </c>
      <c r="J22" s="169" t="s">
        <v>482</v>
      </c>
      <c r="K22" s="82">
        <f t="shared" si="7"/>
        <v>0</v>
      </c>
      <c r="L22" s="83" t="str">
        <f t="shared" si="8"/>
        <v/>
      </c>
      <c r="M22" s="39"/>
      <c r="N22" s="40" t="str">
        <f t="shared" si="21"/>
        <v/>
      </c>
      <c r="O22" s="41" t="str">
        <f>IFERROR(VLOOKUP(N22,Endeks!A:B,2,0),"")</f>
        <v/>
      </c>
      <c r="P22" s="146" t="str">
        <f t="shared" si="22"/>
        <v/>
      </c>
      <c r="Q22" s="47" t="str">
        <f t="shared" si="23"/>
        <v/>
      </c>
      <c r="R22" s="45" t="e">
        <f>+VLOOKUP(Q22,Endeks!A:B,2,0)</f>
        <v>#N/A</v>
      </c>
      <c r="S22" s="47" t="str">
        <f t="shared" si="24"/>
        <v/>
      </c>
      <c r="T22" s="45" t="str">
        <f>IF(I22="E",VLOOKUP(S22,Endeks!A:B,2,0),"0")</f>
        <v>0</v>
      </c>
      <c r="U22" s="47" t="str">
        <f t="shared" si="25"/>
        <v/>
      </c>
      <c r="V22" s="45" t="str">
        <f>IF(I22="E",VLOOKUP(U22,Endeks!A:B,2,0),"0")</f>
        <v>0</v>
      </c>
      <c r="W22" s="48" t="str">
        <f t="shared" si="26"/>
        <v>0</v>
      </c>
      <c r="X22" s="47" t="str">
        <f t="shared" si="27"/>
        <v>0</v>
      </c>
      <c r="Y22" s="45" t="str">
        <f>+IF(I22="E",VLOOKUP(X22,OTKF!A:B,2,0),"0")</f>
        <v>0</v>
      </c>
      <c r="Z22" s="48" t="str">
        <f t="shared" si="28"/>
        <v>0</v>
      </c>
      <c r="AA22" s="84">
        <f t="shared" si="29"/>
        <v>0</v>
      </c>
      <c r="AB22" s="84">
        <f t="shared" si="30"/>
        <v>0</v>
      </c>
      <c r="AC22" s="137">
        <f t="shared" si="31"/>
        <v>0</v>
      </c>
      <c r="AD22" s="84">
        <f t="shared" si="32"/>
        <v>0</v>
      </c>
      <c r="AE22" s="84">
        <f t="shared" si="33"/>
        <v>0</v>
      </c>
      <c r="AF22" s="199">
        <f t="shared" si="18"/>
        <v>0</v>
      </c>
      <c r="AG22" s="84">
        <f t="shared" si="19"/>
        <v>0</v>
      </c>
      <c r="AH22" s="84">
        <f t="shared" si="34"/>
        <v>0</v>
      </c>
      <c r="AI22" s="166"/>
      <c r="AJ22" s="175">
        <f t="shared" si="35"/>
        <v>0</v>
      </c>
      <c r="AK22" s="175">
        <f t="shared" si="36"/>
        <v>0</v>
      </c>
      <c r="AL22" s="184" t="str">
        <f t="shared" si="6"/>
        <v>İlgili yılın tutarına isabet eden amortismanını hesaplayıp giriniz</v>
      </c>
    </row>
    <row r="23" spans="1:38">
      <c r="G23" s="58"/>
      <c r="H23" s="169" t="s">
        <v>482</v>
      </c>
      <c r="I23" s="170" t="s">
        <v>483</v>
      </c>
      <c r="J23" s="169" t="s">
        <v>482</v>
      </c>
      <c r="K23" s="82">
        <f t="shared" si="7"/>
        <v>0</v>
      </c>
      <c r="L23" s="83" t="str">
        <f t="shared" si="8"/>
        <v/>
      </c>
      <c r="M23" s="39"/>
      <c r="N23" s="40" t="str">
        <f t="shared" si="21"/>
        <v/>
      </c>
      <c r="O23" s="41" t="str">
        <f>IFERROR(VLOOKUP(N23,Endeks!A:B,2,0),"")</f>
        <v/>
      </c>
      <c r="P23" s="146" t="str">
        <f t="shared" si="22"/>
        <v/>
      </c>
      <c r="Q23" s="47" t="str">
        <f t="shared" si="23"/>
        <v/>
      </c>
      <c r="R23" s="45" t="e">
        <f>+VLOOKUP(Q23,Endeks!A:B,2,0)</f>
        <v>#N/A</v>
      </c>
      <c r="S23" s="47" t="str">
        <f t="shared" si="24"/>
        <v/>
      </c>
      <c r="T23" s="45" t="str">
        <f>IF(I23="E",VLOOKUP(S23,Endeks!A:B,2,0),"0")</f>
        <v>0</v>
      </c>
      <c r="U23" s="47" t="str">
        <f t="shared" si="25"/>
        <v/>
      </c>
      <c r="V23" s="45" t="str">
        <f>IF(I23="E",VLOOKUP(U23,Endeks!A:B,2,0),"0")</f>
        <v>0</v>
      </c>
      <c r="W23" s="48" t="str">
        <f t="shared" si="26"/>
        <v>0</v>
      </c>
      <c r="X23" s="47" t="str">
        <f t="shared" si="27"/>
        <v>0</v>
      </c>
      <c r="Y23" s="45" t="str">
        <f>+IF(I23="E",VLOOKUP(X23,OTKF!A:B,2,0),"0")</f>
        <v>0</v>
      </c>
      <c r="Z23" s="48" t="str">
        <f t="shared" si="28"/>
        <v>0</v>
      </c>
      <c r="AA23" s="84">
        <f t="shared" si="29"/>
        <v>0</v>
      </c>
      <c r="AB23" s="84">
        <f t="shared" si="30"/>
        <v>0</v>
      </c>
      <c r="AC23" s="137">
        <f t="shared" si="31"/>
        <v>0</v>
      </c>
      <c r="AD23" s="84">
        <f t="shared" si="32"/>
        <v>0</v>
      </c>
      <c r="AE23" s="84">
        <f t="shared" si="33"/>
        <v>0</v>
      </c>
      <c r="AF23" s="199">
        <f t="shared" si="18"/>
        <v>0</v>
      </c>
      <c r="AG23" s="84">
        <f t="shared" si="19"/>
        <v>0</v>
      </c>
      <c r="AH23" s="84">
        <f t="shared" si="34"/>
        <v>0</v>
      </c>
      <c r="AI23" s="166"/>
      <c r="AJ23" s="175">
        <f t="shared" si="35"/>
        <v>0</v>
      </c>
      <c r="AK23" s="175">
        <f t="shared" si="36"/>
        <v>0</v>
      </c>
      <c r="AL23" s="184" t="str">
        <f t="shared" si="6"/>
        <v>İlgili yılın tutarına isabet eden amortismanını hesaplayıp giriniz</v>
      </c>
    </row>
    <row r="24" spans="1:38">
      <c r="G24" s="58"/>
      <c r="H24" s="169" t="s">
        <v>482</v>
      </c>
      <c r="I24" s="170" t="s">
        <v>483</v>
      </c>
      <c r="J24" s="169" t="s">
        <v>482</v>
      </c>
      <c r="K24" s="82">
        <f t="shared" si="7"/>
        <v>0</v>
      </c>
      <c r="L24" s="83" t="str">
        <f t="shared" si="8"/>
        <v/>
      </c>
      <c r="M24" s="39"/>
      <c r="N24" s="40" t="str">
        <f t="shared" si="21"/>
        <v/>
      </c>
      <c r="O24" s="41" t="str">
        <f>IFERROR(VLOOKUP(N24,Endeks!A:B,2,0),"")</f>
        <v/>
      </c>
      <c r="P24" s="146" t="str">
        <f t="shared" si="22"/>
        <v/>
      </c>
      <c r="Q24" s="47" t="str">
        <f t="shared" si="23"/>
        <v/>
      </c>
      <c r="R24" s="45" t="e">
        <f>+VLOOKUP(Q24,Endeks!A:B,2,0)</f>
        <v>#N/A</v>
      </c>
      <c r="S24" s="47" t="str">
        <f t="shared" si="24"/>
        <v/>
      </c>
      <c r="T24" s="45" t="str">
        <f>IF(I24="E",VLOOKUP(S24,Endeks!A:B,2,0),"0")</f>
        <v>0</v>
      </c>
      <c r="U24" s="47" t="str">
        <f t="shared" si="25"/>
        <v/>
      </c>
      <c r="V24" s="45" t="str">
        <f>IF(I24="E",VLOOKUP(U24,Endeks!A:B,2,0),"0")</f>
        <v>0</v>
      </c>
      <c r="W24" s="48" t="str">
        <f t="shared" si="26"/>
        <v>0</v>
      </c>
      <c r="X24" s="47" t="str">
        <f t="shared" si="27"/>
        <v>0</v>
      </c>
      <c r="Y24" s="45" t="str">
        <f>+IF(I24="E",VLOOKUP(X24,OTKF!A:B,2,0),"0")</f>
        <v>0</v>
      </c>
      <c r="Z24" s="48" t="str">
        <f t="shared" si="28"/>
        <v>0</v>
      </c>
      <c r="AA24" s="84">
        <f t="shared" si="29"/>
        <v>0</v>
      </c>
      <c r="AB24" s="84">
        <f t="shared" si="30"/>
        <v>0</v>
      </c>
      <c r="AC24" s="137">
        <f t="shared" si="31"/>
        <v>0</v>
      </c>
      <c r="AD24" s="84">
        <f t="shared" si="32"/>
        <v>0</v>
      </c>
      <c r="AE24" s="84">
        <f t="shared" si="33"/>
        <v>0</v>
      </c>
      <c r="AF24" s="199">
        <f t="shared" si="18"/>
        <v>0</v>
      </c>
      <c r="AG24" s="84">
        <f t="shared" si="19"/>
        <v>0</v>
      </c>
      <c r="AH24" s="84">
        <f t="shared" si="34"/>
        <v>0</v>
      </c>
      <c r="AI24" s="166"/>
      <c r="AJ24" s="175">
        <f t="shared" si="35"/>
        <v>0</v>
      </c>
      <c r="AK24" s="175">
        <f t="shared" si="36"/>
        <v>0</v>
      </c>
      <c r="AL24" s="184" t="str">
        <f t="shared" si="6"/>
        <v>İlgili yılın tutarına isabet eden amortismanını hesaplayıp giriniz</v>
      </c>
    </row>
    <row r="25" spans="1:38">
      <c r="G25" s="58"/>
      <c r="H25" s="169" t="s">
        <v>482</v>
      </c>
      <c r="I25" s="170" t="s">
        <v>483</v>
      </c>
      <c r="J25" s="169" t="s">
        <v>482</v>
      </c>
      <c r="K25" s="82">
        <f t="shared" si="7"/>
        <v>0</v>
      </c>
      <c r="L25" s="83" t="str">
        <f t="shared" si="8"/>
        <v/>
      </c>
      <c r="M25" s="39"/>
      <c r="N25" s="40" t="str">
        <f t="shared" si="21"/>
        <v/>
      </c>
      <c r="O25" s="41" t="str">
        <f>IFERROR(VLOOKUP(N25,Endeks!A:B,2,0),"")</f>
        <v/>
      </c>
      <c r="P25" s="146" t="str">
        <f t="shared" si="22"/>
        <v/>
      </c>
      <c r="Q25" s="47" t="str">
        <f t="shared" si="23"/>
        <v/>
      </c>
      <c r="R25" s="45" t="e">
        <f>+VLOOKUP(Q25,Endeks!A:B,2,0)</f>
        <v>#N/A</v>
      </c>
      <c r="S25" s="47" t="str">
        <f t="shared" si="24"/>
        <v/>
      </c>
      <c r="T25" s="45" t="str">
        <f>IF(I25="E",VLOOKUP(S25,Endeks!A:B,2,0),"0")</f>
        <v>0</v>
      </c>
      <c r="U25" s="47" t="str">
        <f t="shared" si="25"/>
        <v/>
      </c>
      <c r="V25" s="45" t="str">
        <f>IF(I25="E",VLOOKUP(U25,Endeks!A:B,2,0),"0")</f>
        <v>0</v>
      </c>
      <c r="W25" s="48" t="str">
        <f t="shared" si="26"/>
        <v>0</v>
      </c>
      <c r="X25" s="47" t="str">
        <f t="shared" si="27"/>
        <v>0</v>
      </c>
      <c r="Y25" s="45" t="str">
        <f>+IF(I25="E",VLOOKUP(X25,OTKF!A:B,2,0),"0")</f>
        <v>0</v>
      </c>
      <c r="Z25" s="48" t="str">
        <f t="shared" si="28"/>
        <v>0</v>
      </c>
      <c r="AA25" s="84">
        <f t="shared" si="29"/>
        <v>0</v>
      </c>
      <c r="AB25" s="84">
        <f t="shared" si="30"/>
        <v>0</v>
      </c>
      <c r="AC25" s="137">
        <f t="shared" si="31"/>
        <v>0</v>
      </c>
      <c r="AD25" s="84">
        <f t="shared" si="32"/>
        <v>0</v>
      </c>
      <c r="AE25" s="84">
        <f t="shared" si="33"/>
        <v>0</v>
      </c>
      <c r="AF25" s="199">
        <f t="shared" si="18"/>
        <v>0</v>
      </c>
      <c r="AG25" s="84">
        <f t="shared" si="19"/>
        <v>0</v>
      </c>
      <c r="AH25" s="84">
        <f t="shared" si="34"/>
        <v>0</v>
      </c>
      <c r="AI25" s="166"/>
      <c r="AJ25" s="175">
        <f t="shared" si="35"/>
        <v>0</v>
      </c>
      <c r="AK25" s="175">
        <f t="shared" si="36"/>
        <v>0</v>
      </c>
      <c r="AL25" s="184" t="str">
        <f t="shared" si="6"/>
        <v>İlgili yılın tutarına isabet eden amortismanını hesaplayıp giriniz</v>
      </c>
    </row>
    <row r="26" spans="1:38" s="76" customFormat="1">
      <c r="A26" s="73"/>
      <c r="B26" s="73"/>
      <c r="C26" s="73"/>
      <c r="D26" s="74" t="s">
        <v>511</v>
      </c>
      <c r="E26" s="69">
        <f>SUM(E2:E25)</f>
        <v>0</v>
      </c>
      <c r="F26" s="69">
        <f>SUM(F2:F25)</f>
        <v>0</v>
      </c>
      <c r="G26" s="75"/>
      <c r="H26" s="171"/>
      <c r="I26" s="171"/>
      <c r="J26" s="171"/>
      <c r="K26" s="70">
        <f>SUM(K2:K25)</f>
        <v>0</v>
      </c>
      <c r="L26" s="70"/>
      <c r="M26" s="70">
        <f>SUM(M2:M25)</f>
        <v>0</v>
      </c>
      <c r="N26" s="71"/>
      <c r="O26" s="71"/>
      <c r="P26" s="71"/>
      <c r="Q26" s="71"/>
      <c r="R26" s="72"/>
      <c r="S26" s="72"/>
      <c r="T26" s="72"/>
      <c r="U26" s="71"/>
      <c r="V26" s="72"/>
      <c r="W26" s="71"/>
      <c r="X26" s="71"/>
      <c r="Y26" s="71"/>
      <c r="Z26" s="71"/>
      <c r="AA26" s="70">
        <f>SUM(AA2:AA25)</f>
        <v>0</v>
      </c>
      <c r="AB26" s="70">
        <f>SUM(AB2:AB25)</f>
        <v>0</v>
      </c>
      <c r="AC26" s="71"/>
      <c r="AD26" s="70">
        <f>SUM(AD2:AD25)</f>
        <v>0</v>
      </c>
      <c r="AE26" s="70">
        <f>SUM(AE2:AE25)</f>
        <v>0</v>
      </c>
      <c r="AF26" s="71"/>
      <c r="AG26" s="70">
        <f>SUM(AG2:AG25)</f>
        <v>0</v>
      </c>
      <c r="AH26" s="70">
        <f>SUM(AH2:AH25)</f>
        <v>0</v>
      </c>
      <c r="AI26" s="70"/>
      <c r="AJ26" s="70">
        <f>SUM(AJ2:AJ25)</f>
        <v>0</v>
      </c>
      <c r="AK26" s="70">
        <f>SUM(AK2:AK25)</f>
        <v>0</v>
      </c>
      <c r="AL26" s="183"/>
    </row>
    <row r="27" spans="1:38" s="76" customFormat="1">
      <c r="A27" s="73"/>
      <c r="B27" s="73"/>
      <c r="C27" s="73"/>
      <c r="D27" s="81" t="s">
        <v>505</v>
      </c>
      <c r="E27" s="80">
        <f>+IF(E26&gt;1,K26-(SUMIF(H2:H25,"E",E2:E25)),0)</f>
        <v>0</v>
      </c>
      <c r="F27" s="80">
        <f>+IF(F26&gt;1,K26-(SUMIF(H2:H25,"E",F2:F25)),0)</f>
        <v>0</v>
      </c>
      <c r="G27" s="75"/>
      <c r="H27" s="172"/>
      <c r="I27" s="173"/>
      <c r="J27" s="173"/>
      <c r="R27" s="67"/>
      <c r="S27" s="67"/>
      <c r="T27" s="67"/>
      <c r="V27" s="67"/>
      <c r="AI27" s="79"/>
      <c r="AJ27" s="168"/>
    </row>
    <row r="28" spans="1:38" ht="13.5" thickBot="1">
      <c r="M28" s="165"/>
      <c r="AC28" s="26"/>
      <c r="AG28" s="167"/>
    </row>
    <row r="29" spans="1:38" ht="13.5" thickBot="1">
      <c r="A29" s="145" t="s">
        <v>542</v>
      </c>
      <c r="R29" s="132" t="s">
        <v>517</v>
      </c>
      <c r="S29" s="133"/>
      <c r="T29" s="134"/>
      <c r="U29" s="133"/>
      <c r="V29" s="133"/>
      <c r="W29" s="133"/>
      <c r="X29" s="133"/>
      <c r="Y29" s="135"/>
      <c r="AA29" s="136" t="s">
        <v>516</v>
      </c>
      <c r="AB29" s="133"/>
      <c r="AC29" s="133"/>
      <c r="AD29" s="133"/>
      <c r="AE29" s="133"/>
      <c r="AF29" s="135"/>
    </row>
    <row r="30" spans="1:38">
      <c r="A30" s="145" t="s">
        <v>547</v>
      </c>
      <c r="R30" s="85"/>
      <c r="S30" s="86"/>
      <c r="T30" s="87"/>
      <c r="U30" s="86"/>
      <c r="V30" s="86"/>
      <c r="W30" s="86"/>
      <c r="X30" s="88" t="s">
        <v>503</v>
      </c>
      <c r="Y30" s="89" t="s">
        <v>504</v>
      </c>
      <c r="AA30" s="125"/>
      <c r="AB30" s="86"/>
      <c r="AC30" s="86"/>
      <c r="AD30" s="86"/>
      <c r="AE30" s="88" t="s">
        <v>503</v>
      </c>
      <c r="AF30" s="89" t="s">
        <v>504</v>
      </c>
    </row>
    <row r="31" spans="1:38">
      <c r="A31" s="144"/>
      <c r="R31" s="90" t="str">
        <f>+IF(X31&gt;1,$A$2,"")</f>
        <v/>
      </c>
      <c r="S31" s="91" t="s">
        <v>507</v>
      </c>
      <c r="T31" s="92" t="s">
        <v>518</v>
      </c>
      <c r="U31" s="93"/>
      <c r="V31" s="94"/>
      <c r="W31" s="94"/>
      <c r="X31" s="95">
        <f>+IF(AND(E27=0,E26&gt;1),AD26-E26,0)</f>
        <v>0</v>
      </c>
      <c r="Y31" s="96"/>
      <c r="AA31" s="123" t="s">
        <v>507</v>
      </c>
      <c r="AB31" s="122" t="s">
        <v>508</v>
      </c>
      <c r="AC31" s="94"/>
      <c r="AD31" s="94"/>
      <c r="AE31" s="126">
        <f>+IF(AH26&lt;0,0,AH26)</f>
        <v>0</v>
      </c>
      <c r="AF31" s="96"/>
    </row>
    <row r="32" spans="1:38" ht="13.5" thickBot="1">
      <c r="A32" s="152" t="s">
        <v>532</v>
      </c>
      <c r="R32" s="97"/>
      <c r="S32" s="98"/>
      <c r="T32" s="99" t="s">
        <v>507</v>
      </c>
      <c r="U32" s="99" t="s">
        <v>508</v>
      </c>
      <c r="V32" s="98"/>
      <c r="W32" s="98"/>
      <c r="X32" s="100"/>
      <c r="Y32" s="101">
        <f>+IF(AND(E27=0,E26&gt;1),AE26-AB26-(E26-K26),)</f>
        <v>0</v>
      </c>
      <c r="AA32" s="127"/>
      <c r="AB32" s="105" t="s">
        <v>514</v>
      </c>
      <c r="AC32" s="124" t="s">
        <v>507</v>
      </c>
      <c r="AD32" s="105" t="s">
        <v>519</v>
      </c>
      <c r="AE32" s="98"/>
      <c r="AF32" s="101">
        <f>+AE31</f>
        <v>0</v>
      </c>
    </row>
    <row r="33" spans="1:32" ht="13.5" thickBot="1">
      <c r="A33" s="145" t="s">
        <v>531</v>
      </c>
      <c r="T33"/>
      <c r="U33" s="46"/>
    </row>
    <row r="34" spans="1:32">
      <c r="A34" s="145" t="s">
        <v>533</v>
      </c>
      <c r="R34" s="85"/>
      <c r="S34" s="102" t="str">
        <f>+T32</f>
        <v>698.2023.12</v>
      </c>
      <c r="T34" s="102" t="str">
        <f>+U32</f>
        <v>ENF. DÜZ. HESABI</v>
      </c>
      <c r="U34" s="87"/>
      <c r="V34" s="86"/>
      <c r="W34" s="86"/>
      <c r="X34" s="103">
        <f>+Y32</f>
        <v>0</v>
      </c>
      <c r="Y34" s="104"/>
      <c r="AA34" s="128" t="s">
        <v>515</v>
      </c>
      <c r="AB34" s="108" t="s">
        <v>512</v>
      </c>
      <c r="AC34" s="87"/>
      <c r="AD34" s="86"/>
      <c r="AE34" s="103">
        <f>+AE31</f>
        <v>0</v>
      </c>
      <c r="AF34" s="104"/>
    </row>
    <row r="35" spans="1:32" ht="13.5" thickBot="1">
      <c r="A35" s="145" t="s">
        <v>534</v>
      </c>
      <c r="R35" s="97"/>
      <c r="S35" s="98"/>
      <c r="T35" s="105" t="s">
        <v>521</v>
      </c>
      <c r="U35" s="99" t="s">
        <v>513</v>
      </c>
      <c r="V35" s="98"/>
      <c r="W35" s="98"/>
      <c r="X35" s="98"/>
      <c r="Y35" s="101">
        <f>+Y32</f>
        <v>0</v>
      </c>
      <c r="AA35" s="127"/>
      <c r="AB35" s="100" t="str">
        <f>+AA31</f>
        <v>698.2023.12</v>
      </c>
      <c r="AC35" s="99" t="str">
        <f>+AB31</f>
        <v>ENF. DÜZ. HESABI</v>
      </c>
      <c r="AD35" s="98"/>
      <c r="AE35" s="98"/>
      <c r="AF35" s="101">
        <f>+AE34</f>
        <v>0</v>
      </c>
    </row>
    <row r="36" spans="1:32" ht="13.5" thickBot="1">
      <c r="A36" s="145" t="s">
        <v>535</v>
      </c>
    </row>
    <row r="37" spans="1:32">
      <c r="A37" s="145" t="s">
        <v>536</v>
      </c>
      <c r="B37" s="153"/>
      <c r="R37" s="85"/>
      <c r="S37" s="86"/>
      <c r="T37" s="87"/>
      <c r="U37" s="86"/>
      <c r="V37" s="86"/>
      <c r="W37" s="86"/>
      <c r="X37" s="88" t="s">
        <v>503</v>
      </c>
      <c r="Y37" s="89" t="s">
        <v>504</v>
      </c>
      <c r="AA37" s="125"/>
      <c r="AB37" s="86"/>
      <c r="AC37" s="86"/>
      <c r="AD37" s="86"/>
      <c r="AE37" s="88" t="s">
        <v>503</v>
      </c>
      <c r="AF37" s="89" t="s">
        <v>504</v>
      </c>
    </row>
    <row r="38" spans="1:32">
      <c r="A38" s="144" t="s">
        <v>537</v>
      </c>
      <c r="R38" s="90"/>
      <c r="S38" s="91" t="s">
        <v>507</v>
      </c>
      <c r="T38" s="92" t="str">
        <f>+U32</f>
        <v>ENF. DÜZ. HESABI</v>
      </c>
      <c r="U38" s="93"/>
      <c r="V38" s="94"/>
      <c r="W38" s="94"/>
      <c r="X38" s="95">
        <f>+IF(AND(F27=0,F26&gt;1),AD26-F26,0)</f>
        <v>0</v>
      </c>
      <c r="Y38" s="96"/>
      <c r="AA38" s="147" t="s">
        <v>514</v>
      </c>
      <c r="AB38" s="122" t="s">
        <v>507</v>
      </c>
      <c r="AC38" s="92" t="s">
        <v>519</v>
      </c>
      <c r="AD38" s="94"/>
      <c r="AE38" s="126">
        <f>+AF39</f>
        <v>0</v>
      </c>
      <c r="AF38" s="96"/>
    </row>
    <row r="39" spans="1:32" ht="13.5" thickBot="1">
      <c r="R39" s="97"/>
      <c r="S39" s="106">
        <v>502</v>
      </c>
      <c r="T39" s="99" t="s">
        <v>507</v>
      </c>
      <c r="U39" s="99" t="s">
        <v>519</v>
      </c>
      <c r="V39" s="98"/>
      <c r="W39" s="98"/>
      <c r="X39" s="100"/>
      <c r="Y39" s="101">
        <f>+IF(AND(F27=0,F26),AE26-AB26-(F26-K26),0)</f>
        <v>0</v>
      </c>
      <c r="AA39" s="127"/>
      <c r="AB39" s="98"/>
      <c r="AC39" s="124" t="s">
        <v>507</v>
      </c>
      <c r="AD39" s="99" t="s">
        <v>508</v>
      </c>
      <c r="AE39" s="98"/>
      <c r="AF39" s="101">
        <f>+IF(AH26&lt;0,-AH26,0)</f>
        <v>0</v>
      </c>
    </row>
    <row r="40" spans="1:32" ht="13.5" thickBot="1"/>
    <row r="41" spans="1:32">
      <c r="R41" s="85"/>
      <c r="S41" s="107" t="s">
        <v>520</v>
      </c>
      <c r="T41" s="108" t="s">
        <v>512</v>
      </c>
      <c r="U41" s="87"/>
      <c r="V41" s="86"/>
      <c r="W41" s="86"/>
      <c r="X41" s="103">
        <f>+Y39</f>
        <v>0</v>
      </c>
      <c r="Y41" s="104"/>
      <c r="AA41" s="85" t="str">
        <f>+AB38</f>
        <v>698.2023.12</v>
      </c>
      <c r="AB41" s="108" t="str">
        <f>+AD39</f>
        <v>ENF. DÜZ. HESABI</v>
      </c>
      <c r="AC41" s="86"/>
      <c r="AD41" s="86"/>
      <c r="AE41" s="103">
        <f>+AF39</f>
        <v>0</v>
      </c>
      <c r="AF41" s="104"/>
    </row>
    <row r="42" spans="1:32" ht="13.5" thickBot="1">
      <c r="R42" s="97"/>
      <c r="S42" s="98"/>
      <c r="T42" s="100" t="str">
        <f>+T39</f>
        <v>698.2023.12</v>
      </c>
      <c r="U42" s="99" t="str">
        <f>+T38</f>
        <v>ENF. DÜZ. HESABI</v>
      </c>
      <c r="V42" s="98"/>
      <c r="W42" s="98"/>
      <c r="X42" s="98"/>
      <c r="Y42" s="101">
        <f>+Y39</f>
        <v>0</v>
      </c>
      <c r="AA42" s="127"/>
      <c r="AB42" s="105" t="s">
        <v>528</v>
      </c>
      <c r="AC42" s="99" t="s">
        <v>529</v>
      </c>
      <c r="AD42" s="100"/>
      <c r="AE42" s="98"/>
      <c r="AF42" s="101">
        <f>+AE38</f>
        <v>0</v>
      </c>
    </row>
    <row r="43" spans="1:32" ht="13.5" thickBot="1"/>
    <row r="44" spans="1:32">
      <c r="A44" s="144"/>
      <c r="R44" s="85"/>
      <c r="S44" s="87"/>
      <c r="T44" s="86"/>
      <c r="U44" s="87"/>
      <c r="V44" s="86"/>
      <c r="W44" s="86"/>
      <c r="X44" s="109" t="s">
        <v>506</v>
      </c>
      <c r="Y44" s="110" t="s">
        <v>506</v>
      </c>
      <c r="AA44" s="125"/>
      <c r="AB44" s="86"/>
      <c r="AC44" s="86"/>
      <c r="AD44" s="86"/>
      <c r="AE44" s="109" t="s">
        <v>506</v>
      </c>
      <c r="AF44" s="110" t="s">
        <v>506</v>
      </c>
    </row>
    <row r="45" spans="1:32">
      <c r="A45" s="144"/>
      <c r="R45" s="111"/>
      <c r="S45" s="112">
        <v>500</v>
      </c>
      <c r="T45" s="94"/>
      <c r="U45" s="93"/>
      <c r="V45" s="94"/>
      <c r="W45" s="94"/>
      <c r="X45" s="113">
        <f>+IF(X31&lt;&gt;0,E26,0)</f>
        <v>0</v>
      </c>
      <c r="Y45" s="114">
        <f>+IF(Y39&lt;&gt;0,F26,0)</f>
        <v>0</v>
      </c>
      <c r="AA45" s="129"/>
      <c r="AB45" s="94" t="str">
        <f>+AB32</f>
        <v>257.xxx.</v>
      </c>
      <c r="AC45" s="94"/>
      <c r="AD45" s="94"/>
      <c r="AE45" s="94"/>
      <c r="AF45" s="115">
        <f>+M26</f>
        <v>0</v>
      </c>
    </row>
    <row r="46" spans="1:32">
      <c r="R46" s="111"/>
      <c r="S46" s="112" t="str">
        <f>+IF(X31&gt;1,CONCATENATE(R31&amp;"."&amp;S31),CONCATENATE(S39&amp;"."&amp;T39))</f>
        <v>502.698.2023.12</v>
      </c>
      <c r="T46" s="94"/>
      <c r="U46" s="93"/>
      <c r="V46" s="94"/>
      <c r="W46" s="94"/>
      <c r="X46" s="95">
        <f>+X31</f>
        <v>0</v>
      </c>
      <c r="Y46" s="115">
        <f>+Y39</f>
        <v>0</v>
      </c>
      <c r="AA46" s="129"/>
      <c r="AB46" s="112" t="str">
        <f>CONCATENATE(AB32&amp;"."&amp;AC32)</f>
        <v>257.xxx..698.2023.12</v>
      </c>
      <c r="AC46" s="94" t="str">
        <f>+AD32</f>
        <v>……. HS. ENF. DÜZ. FARKI</v>
      </c>
      <c r="AD46" s="94"/>
      <c r="AE46" s="94"/>
      <c r="AF46" s="115">
        <f>+AH26</f>
        <v>0</v>
      </c>
    </row>
    <row r="47" spans="1:32">
      <c r="R47" s="111"/>
      <c r="S47" s="93"/>
      <c r="T47" s="94"/>
      <c r="U47" s="93"/>
      <c r="V47" s="94"/>
      <c r="W47" s="94"/>
      <c r="X47" s="113">
        <f>SUM(X45:X46)</f>
        <v>0</v>
      </c>
      <c r="Y47" s="116">
        <f>SUM(Y45:Y46)</f>
        <v>0</v>
      </c>
      <c r="AA47" s="129"/>
      <c r="AB47" s="94"/>
      <c r="AC47" s="94"/>
      <c r="AD47" s="94"/>
      <c r="AE47" s="94"/>
      <c r="AF47" s="130">
        <f>+AG26</f>
        <v>0</v>
      </c>
    </row>
    <row r="48" spans="1:32" ht="13.5" thickBot="1">
      <c r="R48" s="97"/>
      <c r="S48" s="100"/>
      <c r="T48" s="105"/>
      <c r="U48" s="105"/>
      <c r="V48" s="105"/>
      <c r="W48" s="119" t="s">
        <v>505</v>
      </c>
      <c r="X48" s="120">
        <f>+IF(X47=0,0,X47-AD26)</f>
        <v>0</v>
      </c>
      <c r="Y48" s="121">
        <f>+IF(Y47=0,0,AD26-Y47)</f>
        <v>0</v>
      </c>
      <c r="AA48" s="127"/>
      <c r="AB48" s="98"/>
      <c r="AC48" s="98"/>
      <c r="AD48" s="119" t="s">
        <v>505</v>
      </c>
      <c r="AE48" s="119"/>
      <c r="AF48" s="131">
        <f>+AF45+AF46-AF47</f>
        <v>0</v>
      </c>
    </row>
  </sheetData>
  <dataValidations count="1">
    <dataValidation type="list" allowBlank="1" showInputMessage="1" showErrorMessage="1" sqref="AI2:AI25 H2:J25" xr:uid="{00000000-0002-0000-0600-000000000000}">
      <formula1>"E, H"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AG26"/>
  <sheetViews>
    <sheetView zoomScale="90" zoomScaleNormal="90" workbookViewId="0">
      <pane ySplit="1" topLeftCell="A2" activePane="bottomLeft" state="frozen"/>
      <selection pane="bottomLeft" activeCell="O29" sqref="O29"/>
    </sheetView>
  </sheetViews>
  <sheetFormatPr defaultRowHeight="12.75"/>
  <cols>
    <col min="1" max="1" width="12.13671875" style="42" customWidth="1"/>
    <col min="2" max="2" width="19.28125" style="42" customWidth="1"/>
    <col min="3" max="3" width="12.67578125" style="42" bestFit="1" customWidth="1"/>
    <col min="4" max="4" width="12.9453125" style="24" customWidth="1"/>
    <col min="5" max="5" width="15.640625" style="43" bestFit="1" customWidth="1"/>
    <col min="6" max="6" width="13.75390625" style="43" customWidth="1"/>
    <col min="7" max="7" width="3.50390625" style="58" customWidth="1"/>
    <col min="8" max="8" width="15.1015625" customWidth="1"/>
    <col min="9" max="9" width="11.59375" bestFit="1" customWidth="1"/>
    <col min="10" max="10" width="12.13671875" bestFit="1" customWidth="1"/>
    <col min="11" max="11" width="10.3828125" customWidth="1"/>
    <col min="12" max="12" width="10.515625" customWidth="1"/>
    <col min="13" max="13" width="9.3046875" style="46" customWidth="1"/>
    <col min="14" max="14" width="10.3828125" customWidth="1"/>
    <col min="15" max="15" width="13.21484375" customWidth="1"/>
    <col min="16" max="16" width="16.046875" bestFit="1" customWidth="1"/>
  </cols>
  <sheetData>
    <row r="1" spans="1:16" s="49" customFormat="1" ht="46.15" customHeight="1">
      <c r="A1" s="51" t="s">
        <v>0</v>
      </c>
      <c r="B1" s="51" t="s">
        <v>110</v>
      </c>
      <c r="C1" s="51" t="s">
        <v>481</v>
      </c>
      <c r="D1" s="52" t="s">
        <v>470</v>
      </c>
      <c r="E1" s="53" t="s">
        <v>471</v>
      </c>
      <c r="F1" s="53" t="s">
        <v>472</v>
      </c>
      <c r="G1" s="57"/>
      <c r="H1" s="196" t="s">
        <v>477</v>
      </c>
      <c r="I1" s="196" t="s">
        <v>490</v>
      </c>
      <c r="J1" s="196" t="s">
        <v>491</v>
      </c>
      <c r="K1" s="196" t="s">
        <v>492</v>
      </c>
      <c r="L1" s="196" t="s">
        <v>492</v>
      </c>
      <c r="M1" s="196" t="s">
        <v>495</v>
      </c>
      <c r="N1" s="196" t="s">
        <v>496</v>
      </c>
      <c r="O1" s="196" t="s">
        <v>478</v>
      </c>
      <c r="P1" s="196" t="s">
        <v>479</v>
      </c>
    </row>
    <row r="2" spans="1:16">
      <c r="A2" s="65"/>
      <c r="B2" s="65"/>
      <c r="H2" s="82">
        <f>+E2</f>
        <v>0</v>
      </c>
      <c r="I2" s="40">
        <f>IF(H2="","",DATE(2023,9,1))</f>
        <v>45170</v>
      </c>
      <c r="J2" s="41">
        <f>IFERROR(VLOOKUP(I2,Endeks!A:B,2,0),"")</f>
        <v>2749.98</v>
      </c>
      <c r="K2" s="50">
        <f>+IF(H2&lt;&gt;"",DATE(2023,12,31),"")</f>
        <v>45291</v>
      </c>
      <c r="L2" s="47">
        <f t="shared" ref="L2:L21" si="0">+IFERROR(DATE(YEAR(K2),MONTH(K2),1),"")</f>
        <v>45261</v>
      </c>
      <c r="M2" s="45">
        <f>+VLOOKUP(L2,Endeks!A:B,2,0)</f>
        <v>2915.02</v>
      </c>
      <c r="N2" s="41">
        <f>+ROUND(M2/((M2+J2)/2),5)</f>
        <v>1.0291300000000001</v>
      </c>
      <c r="O2" s="84">
        <f>+IFERROR(H2*N2,0)</f>
        <v>0</v>
      </c>
      <c r="P2" s="84">
        <f>+IFERROR(O2-H2,0)</f>
        <v>0</v>
      </c>
    </row>
    <row r="3" spans="1:16">
      <c r="A3" s="65"/>
      <c r="B3" s="65"/>
      <c r="H3" s="82">
        <f t="shared" ref="H3:H21" si="1">+E3</f>
        <v>0</v>
      </c>
      <c r="I3" s="40">
        <f t="shared" ref="I3:I21" si="2">IF(H3="","",DATE(2023,9,1))</f>
        <v>45170</v>
      </c>
      <c r="J3" s="41">
        <f>IFERROR(VLOOKUP(I3,Endeks!A:B,2,0),"")</f>
        <v>2749.98</v>
      </c>
      <c r="K3" s="50">
        <f t="shared" ref="K3:K21" si="3">+IF(H3&lt;&gt;"",DATE(2023,12,31),"")</f>
        <v>45291</v>
      </c>
      <c r="L3" s="47">
        <f t="shared" si="0"/>
        <v>45261</v>
      </c>
      <c r="M3" s="45">
        <f>+VLOOKUP(L3,Endeks!A:B,2,0)</f>
        <v>2915.02</v>
      </c>
      <c r="N3" s="41">
        <f t="shared" ref="N3:N21" si="4">+ROUND(M3/((M3+J3)/2),5)</f>
        <v>1.0291300000000001</v>
      </c>
      <c r="O3" s="84">
        <f t="shared" ref="O3:O21" si="5">+IFERROR(H3*N3,0)</f>
        <v>0</v>
      </c>
      <c r="P3" s="84">
        <f t="shared" ref="P3:P21" si="6">+IFERROR(O3-H3,0)</f>
        <v>0</v>
      </c>
    </row>
    <row r="4" spans="1:16">
      <c r="A4" s="65"/>
      <c r="B4" s="65"/>
      <c r="H4" s="82">
        <f t="shared" si="1"/>
        <v>0</v>
      </c>
      <c r="I4" s="40">
        <f t="shared" si="2"/>
        <v>45170</v>
      </c>
      <c r="J4" s="41">
        <f>IFERROR(VLOOKUP(I4,Endeks!A:B,2,0),"")</f>
        <v>2749.98</v>
      </c>
      <c r="K4" s="50">
        <f t="shared" si="3"/>
        <v>45291</v>
      </c>
      <c r="L4" s="47">
        <f t="shared" si="0"/>
        <v>45261</v>
      </c>
      <c r="M4" s="45">
        <f>+VLOOKUP(L4,Endeks!A:B,2,0)</f>
        <v>2915.02</v>
      </c>
      <c r="N4" s="41">
        <f t="shared" si="4"/>
        <v>1.0291300000000001</v>
      </c>
      <c r="O4" s="84">
        <f t="shared" si="5"/>
        <v>0</v>
      </c>
      <c r="P4" s="84">
        <f t="shared" si="6"/>
        <v>0</v>
      </c>
    </row>
    <row r="5" spans="1:16">
      <c r="A5" s="65"/>
      <c r="B5" s="65"/>
      <c r="H5" s="82">
        <f t="shared" si="1"/>
        <v>0</v>
      </c>
      <c r="I5" s="40">
        <f t="shared" si="2"/>
        <v>45170</v>
      </c>
      <c r="J5" s="41">
        <f>IFERROR(VLOOKUP(I5,Endeks!A:B,2,0),"")</f>
        <v>2749.98</v>
      </c>
      <c r="K5" s="50">
        <f t="shared" si="3"/>
        <v>45291</v>
      </c>
      <c r="L5" s="47">
        <f t="shared" si="0"/>
        <v>45261</v>
      </c>
      <c r="M5" s="45">
        <f>+VLOOKUP(L5,Endeks!A:B,2,0)</f>
        <v>2915.02</v>
      </c>
      <c r="N5" s="41">
        <f t="shared" si="4"/>
        <v>1.0291300000000001</v>
      </c>
      <c r="O5" s="84">
        <f t="shared" si="5"/>
        <v>0</v>
      </c>
      <c r="P5" s="84">
        <f t="shared" si="6"/>
        <v>0</v>
      </c>
    </row>
    <row r="6" spans="1:16">
      <c r="A6" s="65"/>
      <c r="B6" s="65"/>
      <c r="H6" s="82">
        <f t="shared" si="1"/>
        <v>0</v>
      </c>
      <c r="I6" s="40">
        <f t="shared" si="2"/>
        <v>45170</v>
      </c>
      <c r="J6" s="41">
        <f>IFERROR(VLOOKUP(I6,Endeks!A:B,2,0),"")</f>
        <v>2749.98</v>
      </c>
      <c r="K6" s="50">
        <f t="shared" si="3"/>
        <v>45291</v>
      </c>
      <c r="L6" s="47">
        <f t="shared" si="0"/>
        <v>45261</v>
      </c>
      <c r="M6" s="45">
        <f>+VLOOKUP(L6,Endeks!A:B,2,0)</f>
        <v>2915.02</v>
      </c>
      <c r="N6" s="41">
        <f t="shared" si="4"/>
        <v>1.0291300000000001</v>
      </c>
      <c r="O6" s="84">
        <f t="shared" si="5"/>
        <v>0</v>
      </c>
      <c r="P6" s="84">
        <f t="shared" si="6"/>
        <v>0</v>
      </c>
    </row>
    <row r="7" spans="1:16">
      <c r="A7" s="65"/>
      <c r="B7" s="65"/>
      <c r="H7" s="82">
        <f t="shared" si="1"/>
        <v>0</v>
      </c>
      <c r="I7" s="40">
        <f t="shared" si="2"/>
        <v>45170</v>
      </c>
      <c r="J7" s="41">
        <f>IFERROR(VLOOKUP(I7,Endeks!A:B,2,0),"")</f>
        <v>2749.98</v>
      </c>
      <c r="K7" s="50">
        <f t="shared" si="3"/>
        <v>45291</v>
      </c>
      <c r="L7" s="47">
        <f t="shared" si="0"/>
        <v>45261</v>
      </c>
      <c r="M7" s="45">
        <f>+VLOOKUP(L7,Endeks!A:B,2,0)</f>
        <v>2915.02</v>
      </c>
      <c r="N7" s="41">
        <f t="shared" si="4"/>
        <v>1.0291300000000001</v>
      </c>
      <c r="O7" s="84">
        <f t="shared" si="5"/>
        <v>0</v>
      </c>
      <c r="P7" s="84">
        <f t="shared" si="6"/>
        <v>0</v>
      </c>
    </row>
    <row r="8" spans="1:16">
      <c r="A8" s="65"/>
      <c r="B8" s="65"/>
      <c r="H8" s="82">
        <f t="shared" si="1"/>
        <v>0</v>
      </c>
      <c r="I8" s="40">
        <f t="shared" si="2"/>
        <v>45170</v>
      </c>
      <c r="J8" s="41">
        <f>IFERROR(VLOOKUP(I8,Endeks!A:B,2,0),"")</f>
        <v>2749.98</v>
      </c>
      <c r="K8" s="50">
        <f t="shared" si="3"/>
        <v>45291</v>
      </c>
      <c r="L8" s="47">
        <f t="shared" si="0"/>
        <v>45261</v>
      </c>
      <c r="M8" s="45">
        <f>+VLOOKUP(L8,Endeks!A:B,2,0)</f>
        <v>2915.02</v>
      </c>
      <c r="N8" s="41">
        <f t="shared" si="4"/>
        <v>1.0291300000000001</v>
      </c>
      <c r="O8" s="84">
        <f t="shared" si="5"/>
        <v>0</v>
      </c>
      <c r="P8" s="84">
        <f t="shared" si="6"/>
        <v>0</v>
      </c>
    </row>
    <row r="9" spans="1:16">
      <c r="A9" s="65"/>
      <c r="B9" s="65"/>
      <c r="H9" s="82">
        <f t="shared" si="1"/>
        <v>0</v>
      </c>
      <c r="I9" s="40">
        <f t="shared" si="2"/>
        <v>45170</v>
      </c>
      <c r="J9" s="41">
        <f>IFERROR(VLOOKUP(I9,Endeks!A:B,2,0),"")</f>
        <v>2749.98</v>
      </c>
      <c r="K9" s="50">
        <f t="shared" si="3"/>
        <v>45291</v>
      </c>
      <c r="L9" s="47">
        <f t="shared" si="0"/>
        <v>45261</v>
      </c>
      <c r="M9" s="45">
        <f>+VLOOKUP(L9,Endeks!A:B,2,0)</f>
        <v>2915.02</v>
      </c>
      <c r="N9" s="41">
        <f t="shared" si="4"/>
        <v>1.0291300000000001</v>
      </c>
      <c r="O9" s="84">
        <f t="shared" si="5"/>
        <v>0</v>
      </c>
      <c r="P9" s="84">
        <f t="shared" si="6"/>
        <v>0</v>
      </c>
    </row>
    <row r="10" spans="1:16" ht="15">
      <c r="A10" s="65"/>
      <c r="B10" s="44"/>
      <c r="H10" s="82">
        <f t="shared" si="1"/>
        <v>0</v>
      </c>
      <c r="I10" s="40">
        <f t="shared" si="2"/>
        <v>45170</v>
      </c>
      <c r="J10" s="41">
        <f>IFERROR(VLOOKUP(I10,Endeks!A:B,2,0),"")</f>
        <v>2749.98</v>
      </c>
      <c r="K10" s="50">
        <f t="shared" si="3"/>
        <v>45291</v>
      </c>
      <c r="L10" s="47">
        <f t="shared" si="0"/>
        <v>45261</v>
      </c>
      <c r="M10" s="45">
        <f>+VLOOKUP(L10,Endeks!A:B,2,0)</f>
        <v>2915.02</v>
      </c>
      <c r="N10" s="41">
        <f t="shared" si="4"/>
        <v>1.0291300000000001</v>
      </c>
      <c r="O10" s="84">
        <f t="shared" si="5"/>
        <v>0</v>
      </c>
      <c r="P10" s="84">
        <f t="shared" si="6"/>
        <v>0</v>
      </c>
    </row>
    <row r="11" spans="1:16" ht="15">
      <c r="A11" s="65"/>
      <c r="B11" s="44"/>
      <c r="H11" s="82">
        <f t="shared" si="1"/>
        <v>0</v>
      </c>
      <c r="I11" s="40">
        <f t="shared" si="2"/>
        <v>45170</v>
      </c>
      <c r="J11" s="41">
        <f>IFERROR(VLOOKUP(I11,Endeks!A:B,2,0),"")</f>
        <v>2749.98</v>
      </c>
      <c r="K11" s="50">
        <f t="shared" si="3"/>
        <v>45291</v>
      </c>
      <c r="L11" s="47">
        <f t="shared" si="0"/>
        <v>45261</v>
      </c>
      <c r="M11" s="45">
        <f>+VLOOKUP(L11,Endeks!A:B,2,0)</f>
        <v>2915.02</v>
      </c>
      <c r="N11" s="41">
        <f t="shared" si="4"/>
        <v>1.0291300000000001</v>
      </c>
      <c r="O11" s="84">
        <f t="shared" si="5"/>
        <v>0</v>
      </c>
      <c r="P11" s="84">
        <f t="shared" si="6"/>
        <v>0</v>
      </c>
    </row>
    <row r="12" spans="1:16" ht="15">
      <c r="A12" s="65"/>
      <c r="B12" s="44"/>
      <c r="H12" s="82">
        <f t="shared" si="1"/>
        <v>0</v>
      </c>
      <c r="I12" s="40">
        <f t="shared" si="2"/>
        <v>45170</v>
      </c>
      <c r="J12" s="41">
        <f>IFERROR(VLOOKUP(I12,Endeks!A:B,2,0),"")</f>
        <v>2749.98</v>
      </c>
      <c r="K12" s="50">
        <f t="shared" si="3"/>
        <v>45291</v>
      </c>
      <c r="L12" s="47">
        <f t="shared" si="0"/>
        <v>45261</v>
      </c>
      <c r="M12" s="45">
        <f>+VLOOKUP(L12,Endeks!A:B,2,0)</f>
        <v>2915.02</v>
      </c>
      <c r="N12" s="41">
        <f t="shared" si="4"/>
        <v>1.0291300000000001</v>
      </c>
      <c r="O12" s="84">
        <f t="shared" si="5"/>
        <v>0</v>
      </c>
      <c r="P12" s="84">
        <f t="shared" si="6"/>
        <v>0</v>
      </c>
    </row>
    <row r="13" spans="1:16" ht="15">
      <c r="A13" s="65"/>
      <c r="B13" s="44"/>
      <c r="H13" s="82">
        <f t="shared" si="1"/>
        <v>0</v>
      </c>
      <c r="I13" s="40">
        <f t="shared" si="2"/>
        <v>45170</v>
      </c>
      <c r="J13" s="41">
        <f>IFERROR(VLOOKUP(I13,Endeks!A:B,2,0),"")</f>
        <v>2749.98</v>
      </c>
      <c r="K13" s="50">
        <f t="shared" si="3"/>
        <v>45291</v>
      </c>
      <c r="L13" s="47">
        <f t="shared" si="0"/>
        <v>45261</v>
      </c>
      <c r="M13" s="45">
        <f>+VLOOKUP(L13,Endeks!A:B,2,0)</f>
        <v>2915.02</v>
      </c>
      <c r="N13" s="41">
        <f t="shared" si="4"/>
        <v>1.0291300000000001</v>
      </c>
      <c r="O13" s="84">
        <f t="shared" si="5"/>
        <v>0</v>
      </c>
      <c r="P13" s="84">
        <f t="shared" si="6"/>
        <v>0</v>
      </c>
    </row>
    <row r="14" spans="1:16" ht="15">
      <c r="A14" s="65"/>
      <c r="B14" s="44"/>
      <c r="H14" s="82">
        <f t="shared" si="1"/>
        <v>0</v>
      </c>
      <c r="I14" s="40">
        <f t="shared" si="2"/>
        <v>45170</v>
      </c>
      <c r="J14" s="41">
        <f>IFERROR(VLOOKUP(I14,Endeks!A:B,2,0),"")</f>
        <v>2749.98</v>
      </c>
      <c r="K14" s="50">
        <f t="shared" si="3"/>
        <v>45291</v>
      </c>
      <c r="L14" s="47">
        <f t="shared" si="0"/>
        <v>45261</v>
      </c>
      <c r="M14" s="45">
        <f>+VLOOKUP(L14,Endeks!A:B,2,0)</f>
        <v>2915.02</v>
      </c>
      <c r="N14" s="41">
        <f t="shared" si="4"/>
        <v>1.0291300000000001</v>
      </c>
      <c r="O14" s="84">
        <f t="shared" si="5"/>
        <v>0</v>
      </c>
      <c r="P14" s="84">
        <f t="shared" si="6"/>
        <v>0</v>
      </c>
    </row>
    <row r="15" spans="1:16" ht="15">
      <c r="A15" s="44"/>
      <c r="B15" s="44"/>
      <c r="H15" s="82">
        <f t="shared" si="1"/>
        <v>0</v>
      </c>
      <c r="I15" s="40">
        <f t="shared" si="2"/>
        <v>45170</v>
      </c>
      <c r="J15" s="41">
        <f>IFERROR(VLOOKUP(I15,Endeks!A:B,2,0),"")</f>
        <v>2749.98</v>
      </c>
      <c r="K15" s="50">
        <f t="shared" si="3"/>
        <v>45291</v>
      </c>
      <c r="L15" s="47">
        <f t="shared" si="0"/>
        <v>45261</v>
      </c>
      <c r="M15" s="45">
        <f>+VLOOKUP(L15,Endeks!A:B,2,0)</f>
        <v>2915.02</v>
      </c>
      <c r="N15" s="41">
        <f t="shared" si="4"/>
        <v>1.0291300000000001</v>
      </c>
      <c r="O15" s="84">
        <f t="shared" si="5"/>
        <v>0</v>
      </c>
      <c r="P15" s="84">
        <f t="shared" si="6"/>
        <v>0</v>
      </c>
    </row>
    <row r="16" spans="1:16" ht="15">
      <c r="A16" s="44"/>
      <c r="B16" s="44"/>
      <c r="H16" s="82">
        <f t="shared" si="1"/>
        <v>0</v>
      </c>
      <c r="I16" s="40">
        <f t="shared" si="2"/>
        <v>45170</v>
      </c>
      <c r="J16" s="41">
        <f>IFERROR(VLOOKUP(I16,Endeks!A:B,2,0),"")</f>
        <v>2749.98</v>
      </c>
      <c r="K16" s="50">
        <f t="shared" si="3"/>
        <v>45291</v>
      </c>
      <c r="L16" s="47">
        <f t="shared" si="0"/>
        <v>45261</v>
      </c>
      <c r="M16" s="45">
        <f>+VLOOKUP(L16,Endeks!A:B,2,0)</f>
        <v>2915.02</v>
      </c>
      <c r="N16" s="41">
        <f t="shared" si="4"/>
        <v>1.0291300000000001</v>
      </c>
      <c r="O16" s="84">
        <f t="shared" si="5"/>
        <v>0</v>
      </c>
      <c r="P16" s="84">
        <f t="shared" si="6"/>
        <v>0</v>
      </c>
    </row>
    <row r="17" spans="1:33" ht="15">
      <c r="A17" s="44"/>
      <c r="B17" s="44"/>
      <c r="H17" s="82">
        <f t="shared" si="1"/>
        <v>0</v>
      </c>
      <c r="I17" s="40">
        <f t="shared" si="2"/>
        <v>45170</v>
      </c>
      <c r="J17" s="41">
        <f>IFERROR(VLOOKUP(I17,Endeks!A:B,2,0),"")</f>
        <v>2749.98</v>
      </c>
      <c r="K17" s="50">
        <f t="shared" si="3"/>
        <v>45291</v>
      </c>
      <c r="L17" s="47">
        <f t="shared" si="0"/>
        <v>45261</v>
      </c>
      <c r="M17" s="45">
        <f>+VLOOKUP(L17,Endeks!A:B,2,0)</f>
        <v>2915.02</v>
      </c>
      <c r="N17" s="41">
        <f t="shared" si="4"/>
        <v>1.0291300000000001</v>
      </c>
      <c r="O17" s="84">
        <f t="shared" si="5"/>
        <v>0</v>
      </c>
      <c r="P17" s="84">
        <f t="shared" si="6"/>
        <v>0</v>
      </c>
    </row>
    <row r="18" spans="1:33" ht="15">
      <c r="A18" s="44"/>
      <c r="B18" s="44"/>
      <c r="H18" s="82">
        <f t="shared" si="1"/>
        <v>0</v>
      </c>
      <c r="I18" s="40">
        <f t="shared" si="2"/>
        <v>45170</v>
      </c>
      <c r="J18" s="41">
        <f>IFERROR(VLOOKUP(I18,Endeks!A:B,2,0),"")</f>
        <v>2749.98</v>
      </c>
      <c r="K18" s="50">
        <f t="shared" si="3"/>
        <v>45291</v>
      </c>
      <c r="L18" s="47">
        <f t="shared" si="0"/>
        <v>45261</v>
      </c>
      <c r="M18" s="45">
        <f>+VLOOKUP(L18,Endeks!A:B,2,0)</f>
        <v>2915.02</v>
      </c>
      <c r="N18" s="41">
        <f t="shared" si="4"/>
        <v>1.0291300000000001</v>
      </c>
      <c r="O18" s="84">
        <f t="shared" si="5"/>
        <v>0</v>
      </c>
      <c r="P18" s="84">
        <f t="shared" si="6"/>
        <v>0</v>
      </c>
    </row>
    <row r="19" spans="1:33" ht="15">
      <c r="A19" s="44"/>
      <c r="B19" s="44"/>
      <c r="H19" s="82">
        <f t="shared" si="1"/>
        <v>0</v>
      </c>
      <c r="I19" s="40">
        <f t="shared" si="2"/>
        <v>45170</v>
      </c>
      <c r="J19" s="41">
        <f>IFERROR(VLOOKUP(I19,Endeks!A:B,2,0),"")</f>
        <v>2749.98</v>
      </c>
      <c r="K19" s="50">
        <f t="shared" si="3"/>
        <v>45291</v>
      </c>
      <c r="L19" s="47">
        <f t="shared" si="0"/>
        <v>45261</v>
      </c>
      <c r="M19" s="45">
        <f>+VLOOKUP(L19,Endeks!A:B,2,0)</f>
        <v>2915.02</v>
      </c>
      <c r="N19" s="41">
        <f t="shared" si="4"/>
        <v>1.0291300000000001</v>
      </c>
      <c r="O19" s="84">
        <f t="shared" si="5"/>
        <v>0</v>
      </c>
      <c r="P19" s="84">
        <f t="shared" si="6"/>
        <v>0</v>
      </c>
    </row>
    <row r="20" spans="1:33" ht="15">
      <c r="A20" s="44"/>
      <c r="B20" s="44"/>
      <c r="H20" s="82">
        <f t="shared" si="1"/>
        <v>0</v>
      </c>
      <c r="I20" s="40">
        <f t="shared" si="2"/>
        <v>45170</v>
      </c>
      <c r="J20" s="41">
        <f>IFERROR(VLOOKUP(I20,Endeks!A:B,2,0),"")</f>
        <v>2749.98</v>
      </c>
      <c r="K20" s="50">
        <f t="shared" si="3"/>
        <v>45291</v>
      </c>
      <c r="L20" s="47">
        <f t="shared" si="0"/>
        <v>45261</v>
      </c>
      <c r="M20" s="45">
        <f>+VLOOKUP(L20,Endeks!A:B,2,0)</f>
        <v>2915.02</v>
      </c>
      <c r="N20" s="41">
        <f t="shared" si="4"/>
        <v>1.0291300000000001</v>
      </c>
      <c r="O20" s="84">
        <f t="shared" si="5"/>
        <v>0</v>
      </c>
      <c r="P20" s="84">
        <f t="shared" si="6"/>
        <v>0</v>
      </c>
    </row>
    <row r="21" spans="1:33">
      <c r="H21" s="82">
        <f t="shared" si="1"/>
        <v>0</v>
      </c>
      <c r="I21" s="40">
        <f t="shared" si="2"/>
        <v>45170</v>
      </c>
      <c r="J21" s="41">
        <f>IFERROR(VLOOKUP(I21,Endeks!A:B,2,0),"")</f>
        <v>2749.98</v>
      </c>
      <c r="K21" s="50">
        <f t="shared" si="3"/>
        <v>45291</v>
      </c>
      <c r="L21" s="47">
        <f t="shared" si="0"/>
        <v>45261</v>
      </c>
      <c r="M21" s="45">
        <f>+VLOOKUP(L21,Endeks!A:B,2,0)</f>
        <v>2915.02</v>
      </c>
      <c r="N21" s="41">
        <f t="shared" si="4"/>
        <v>1.0291300000000001</v>
      </c>
      <c r="O21" s="84">
        <f t="shared" si="5"/>
        <v>0</v>
      </c>
      <c r="P21" s="84">
        <f t="shared" si="6"/>
        <v>0</v>
      </c>
    </row>
    <row r="22" spans="1:33" s="76" customFormat="1">
      <c r="A22" s="73"/>
      <c r="B22" s="73"/>
      <c r="C22" s="73"/>
      <c r="D22" s="74" t="s">
        <v>511</v>
      </c>
      <c r="E22" s="69">
        <f>SUM(E2:E21)</f>
        <v>0</v>
      </c>
      <c r="F22" s="69"/>
      <c r="G22" s="75"/>
      <c r="H22" s="69">
        <f>SUM(H2:H21)</f>
        <v>0</v>
      </c>
      <c r="I22" s="69"/>
      <c r="J22" s="69"/>
      <c r="K22" s="70"/>
      <c r="L22" s="71"/>
      <c r="M22" s="71"/>
      <c r="N22" s="71"/>
      <c r="O22" s="70">
        <f>SUM(O2:O21)</f>
        <v>0</v>
      </c>
      <c r="P22" s="70">
        <f>SUM(P2:P21)</f>
        <v>0</v>
      </c>
    </row>
    <row r="23" spans="1:33" s="76" customFormat="1">
      <c r="A23" s="73"/>
      <c r="B23" s="73"/>
      <c r="C23" s="73"/>
      <c r="D23" s="81" t="s">
        <v>505</v>
      </c>
      <c r="E23" s="80">
        <f>+H22-E22</f>
        <v>0</v>
      </c>
      <c r="F23" s="80"/>
      <c r="G23" s="75"/>
      <c r="H23" s="77"/>
      <c r="I23" s="78"/>
      <c r="J23" s="78"/>
      <c r="R23" s="67"/>
      <c r="T23" s="67"/>
      <c r="AG23" s="79"/>
    </row>
    <row r="25" spans="1:33">
      <c r="M25">
        <v>150</v>
      </c>
      <c r="O25" s="1">
        <f>+P2</f>
        <v>0</v>
      </c>
    </row>
    <row r="26" spans="1:33">
      <c r="M26"/>
      <c r="N26">
        <v>698</v>
      </c>
      <c r="P26" s="26">
        <f>+P2</f>
        <v>0</v>
      </c>
    </row>
  </sheetData>
  <autoFilter ref="A1:R51" xr:uid="{00000000-0009-0000-0000-000007000000}">
    <sortState xmlns:xlrd2="http://schemas.microsoft.com/office/spreadsheetml/2017/richdata2" ref="A2:V178">
      <sortCondition ref="A1:A178"/>
    </sortState>
  </autoFilter>
  <conditionalFormatting sqref="E2:E5">
    <cfRule type="cellIs" dxfId="8" priority="1" stopIfTrue="1" operator="equal">
      <formula>0</formula>
    </cfRule>
    <cfRule type="cellIs" dxfId="7" priority="2" stopIfTrue="1" operator="lessThan">
      <formula>0</formula>
    </cfRule>
    <cfRule type="expression" dxfId="6" priority="3" stopIfTrue="1">
      <formula>RIGHT(#REF!,3)="(-)"</formula>
    </cfRule>
    <cfRule type="cellIs" dxfId="5" priority="4" stopIfTrue="1" operator="equal">
      <formula>0</formula>
    </cfRule>
    <cfRule type="cellIs" dxfId="4" priority="5" stopIfTrue="1" operator="lessThan">
      <formula>0</formula>
    </cfRule>
    <cfRule type="expression" dxfId="3" priority="6" stopIfTrue="1">
      <formula>RIGHT(#REF!,3)="(-)"</formula>
    </cfRule>
    <cfRule type="cellIs" dxfId="2" priority="7" stopIfTrue="1" operator="equal">
      <formula>0</formula>
    </cfRule>
    <cfRule type="cellIs" dxfId="1" priority="8" stopIfTrue="1" operator="lessThan">
      <formula>0</formula>
    </cfRule>
    <cfRule type="expression" dxfId="0" priority="9" stopIfTrue="1">
      <formula>RIGHT(#REF!,3)="(-)"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DETAY-M</vt:lpstr>
      <vt:lpstr>ANA-M</vt:lpstr>
      <vt:lpstr>Endeks</vt:lpstr>
      <vt:lpstr>OTKF</vt:lpstr>
      <vt:lpstr>STANDART</vt:lpstr>
      <vt:lpstr>258+-ROFM-FY (AYNI YIL)</vt:lpstr>
      <vt:lpstr>25++-ROFM-FY (FARKLI YIL)</vt:lpstr>
      <vt:lpstr>STOK-BASİT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revision/>
  <cp:lastPrinted>2017-11-14T06:43:27Z</cp:lastPrinted>
  <dcterms:created xsi:type="dcterms:W3CDTF">1999-05-26T11:21:22Z</dcterms:created>
  <dcterms:modified xsi:type="dcterms:W3CDTF">2024-04-20T08:11:09Z</dcterms:modified>
</cp:coreProperties>
</file>